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14295" windowHeight="9765" tabRatio="998" firstSheet="32" activeTab="36"/>
  </bookViews>
  <sheets>
    <sheet name="สรุป" sheetId="35" r:id="rId1"/>
    <sheet name="7..บริหารวิชาการ" sheetId="1" r:id="rId2"/>
    <sheet name="8.ร่วมมือโรงเรียน ผปค." sheetId="41" r:id="rId3"/>
    <sheet name="8.พัฒนาระดับปฐมวัย" sheetId="42" r:id="rId4"/>
    <sheet name="8.พัฒนาคุณภาพ นร." sheetId="43" r:id="rId5"/>
    <sheet name="9.ศักยภาพภาษาไทย" sheetId="36" r:id="rId6"/>
    <sheet name="9.วันภาษาไทย" sheetId="3" r:id="rId7"/>
    <sheet name="9.วันสุนทรภู่" sheetId="4" r:id="rId8"/>
    <sheet name="10.คณิตศาสตร์" sheetId="5" r:id="rId9"/>
    <sheet name="11.วิทย์ ภานใน รร." sheetId="6" r:id="rId10"/>
    <sheet name="11.วิทย์ ภายนอก รร." sheetId="7" r:id="rId11"/>
    <sheet name="12.เทคโนโลยี Contest-word" sheetId="29" r:id="rId12"/>
    <sheet name="13.สังคม หนุน้อยใฝ่ธรรมะ" sheetId="31" r:id="rId13"/>
    <sheet name="13.สังคม วันสำคัญ" sheetId="38" r:id="rId14"/>
    <sheet name="13.สังคม ปันน้ำใจ" sheetId="34" r:id="rId15"/>
    <sheet name="14.สุขศึกษารูปแบบการสอน" sheetId="8" r:id="rId16"/>
    <sheet name="14.กีฬาสี" sheetId="37" r:id="rId17"/>
    <sheet name="15.ทัศนศิลป์" sheetId="9" r:id="rId18"/>
    <sheet name="16.ดนตรี" sheetId="11" r:id="rId19"/>
    <sheet name="17.นาฏศิลป์" sheetId="12" r:id="rId20"/>
    <sheet name="18.เกษตร" sheetId="15" r:id="rId21"/>
    <sheet name="19.งานบ้าน ทักษะชีวิต" sheetId="13" r:id="rId22"/>
    <sheet name="19.งานบ้าน สื่อรักวันสำคัญ" sheetId="14" r:id="rId23"/>
    <sheet name="20.ต่างประเทศ FLDis" sheetId="17" r:id="rId24"/>
    <sheet name="20.ต่างประเทศ ILCA " sheetId="16" r:id="rId25"/>
    <sheet name="20.ต่างประเทศ FLT" sheetId="39" r:id="rId26"/>
    <sheet name="21.Day Camp" sheetId="22" r:id="rId27"/>
    <sheet name="22.ลูกเสือ ป.4" sheetId="23" r:id="rId28"/>
    <sheet name="23.ลูกเสือ ป.5" sheetId="24" r:id="rId29"/>
    <sheet name="24.ลูกเสือ ป.6" sheetId="25" r:id="rId30"/>
    <sheet name="25.ฉันทะ" sheetId="21" r:id="rId31"/>
    <sheet name="26.C-STEAM" sheetId="19" r:id="rId32"/>
    <sheet name="27.จิตอาสา" sheetId="20" r:id="rId33"/>
    <sheet name="28.วัดผล" sheetId="48" r:id="rId34"/>
    <sheet name="29.ตารางสอนตาราสอบ" sheetId="26" r:id="rId35"/>
    <sheet name="30..Blended" sheetId="44" r:id="rId36"/>
    <sheet name="31.ศูนย์ฉันทะ" sheetId="46" r:id="rId37"/>
    <sheet name="32.steam Education" sheetId="47" r:id="rId38"/>
    <sheet name="32.steam Club" sheetId="45" r:id="rId39"/>
  </sheets>
  <definedNames>
    <definedName name="_xlnm.Print_Titles" localSheetId="8">'10.คณิตศาสตร์'!$1:$5</definedName>
    <definedName name="_xlnm.Print_Titles" localSheetId="13">'13.สังคม วันสำคัญ'!$1:$5</definedName>
    <definedName name="_xlnm.Print_Titles" localSheetId="12">'13.สังคม หนุน้อยใฝ่ธรรมะ'!$1:$5</definedName>
    <definedName name="_xlnm.Print_Titles" localSheetId="18">'16.ดนตรี'!$1:$5</definedName>
    <definedName name="_xlnm.Print_Titles" localSheetId="38">'32.steam Club'!$1:$5</definedName>
    <definedName name="_xlnm.Print_Titles" localSheetId="3">'8.พัฒนาระดับปฐมวัย'!$1:$5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3" l="1"/>
  <c r="C14" i="13"/>
  <c r="I14" i="1" l="1"/>
  <c r="I18" i="1"/>
  <c r="I24" i="1"/>
  <c r="I25" i="1"/>
  <c r="C24" i="1" l="1"/>
  <c r="I12" i="42" l="1"/>
  <c r="B38" i="35" l="1"/>
  <c r="B36" i="35"/>
  <c r="B35" i="35"/>
  <c r="B33" i="35"/>
  <c r="B32" i="35"/>
  <c r="B30" i="35"/>
  <c r="B29" i="35"/>
  <c r="B28" i="35"/>
  <c r="B27" i="35"/>
  <c r="B23" i="35" l="1"/>
  <c r="B21" i="35"/>
  <c r="B20" i="35"/>
  <c r="B17" i="35"/>
  <c r="B15" i="35"/>
  <c r="G18" i="1"/>
  <c r="B9" i="35" s="1"/>
  <c r="I34" i="45"/>
  <c r="I10" i="47"/>
  <c r="I15" i="44"/>
  <c r="I28" i="48"/>
  <c r="I8" i="20"/>
  <c r="I9" i="19"/>
  <c r="I25" i="25"/>
  <c r="I21" i="24"/>
  <c r="I18" i="23"/>
  <c r="I18" i="22"/>
  <c r="I7" i="39"/>
  <c r="I12" i="14"/>
  <c r="I17" i="15"/>
  <c r="I31" i="11"/>
  <c r="I9" i="9"/>
  <c r="I9" i="37"/>
  <c r="I12" i="34"/>
  <c r="I39" i="31"/>
  <c r="I8" i="29"/>
  <c r="I29" i="6"/>
  <c r="I32" i="5"/>
  <c r="I11" i="3"/>
  <c r="I31" i="43"/>
  <c r="I34" i="41"/>
  <c r="C27" i="48" l="1"/>
  <c r="C24" i="48"/>
  <c r="C20" i="48"/>
  <c r="C15" i="48"/>
  <c r="C11" i="48"/>
  <c r="C28" i="48" s="1"/>
  <c r="C14" i="42" l="1"/>
  <c r="C10" i="47" l="1"/>
  <c r="C33" i="45"/>
  <c r="C29" i="45"/>
  <c r="C34" i="45" s="1"/>
  <c r="C25" i="45"/>
  <c r="C21" i="45"/>
  <c r="C17" i="45"/>
  <c r="C13" i="45"/>
  <c r="C9" i="45"/>
  <c r="C12" i="46" l="1"/>
  <c r="I12" i="46" s="1"/>
  <c r="B37" i="35" s="1"/>
  <c r="C14" i="44" l="1"/>
  <c r="C11" i="44"/>
  <c r="C15" i="44" l="1"/>
  <c r="C30" i="43"/>
  <c r="C23" i="43"/>
  <c r="C20" i="43"/>
  <c r="C16" i="43"/>
  <c r="C11" i="43"/>
  <c r="C8" i="43"/>
  <c r="C31" i="43" s="1"/>
  <c r="C43" i="42"/>
  <c r="C36" i="42"/>
  <c r="C33" i="42"/>
  <c r="C30" i="42"/>
  <c r="C26" i="42"/>
  <c r="C23" i="42"/>
  <c r="C20" i="42"/>
  <c r="C17" i="42"/>
  <c r="C44" i="42"/>
  <c r="I44" i="42" s="1"/>
  <c r="B13" i="35" s="1"/>
  <c r="C33" i="41"/>
  <c r="C28" i="41"/>
  <c r="C23" i="41"/>
  <c r="C18" i="41"/>
  <c r="C15" i="41"/>
  <c r="C10" i="41"/>
  <c r="C34" i="41" s="1"/>
  <c r="C25" i="25" l="1"/>
  <c r="B11" i="35" l="1"/>
  <c r="D8" i="34" l="1"/>
  <c r="C8" i="26" l="1"/>
  <c r="I8" i="26" s="1"/>
  <c r="B34" i="35" s="1"/>
  <c r="C16" i="24" l="1"/>
  <c r="C21" i="24"/>
  <c r="C18" i="23"/>
  <c r="C10" i="12" l="1"/>
  <c r="I10" i="12" s="1"/>
  <c r="B22" i="35" s="1"/>
  <c r="C17" i="38" l="1"/>
  <c r="C13" i="38"/>
  <c r="C32" i="5" l="1"/>
  <c r="C7" i="39" l="1"/>
  <c r="C25" i="5" l="1"/>
  <c r="C22" i="5"/>
  <c r="C19" i="5"/>
  <c r="C13" i="5"/>
  <c r="C14" i="17" l="1"/>
  <c r="C14" i="1" l="1"/>
  <c r="B8" i="35" l="1"/>
  <c r="C8" i="20"/>
  <c r="C9" i="19"/>
  <c r="C9" i="21"/>
  <c r="I9" i="21" s="1"/>
  <c r="B31" i="35" s="1"/>
  <c r="G29" i="25"/>
  <c r="E29" i="25"/>
  <c r="C24" i="25"/>
  <c r="C20" i="25"/>
  <c r="C17" i="25"/>
  <c r="C20" i="24"/>
  <c r="C17" i="23"/>
  <c r="C13" i="23"/>
  <c r="C17" i="22"/>
  <c r="E12" i="22"/>
  <c r="C14" i="22" s="1"/>
  <c r="C18" i="22" s="1"/>
  <c r="C17" i="17"/>
  <c r="C18" i="17" s="1"/>
  <c r="I18" i="17" s="1"/>
  <c r="C9" i="17"/>
  <c r="C16" i="16"/>
  <c r="C12" i="16"/>
  <c r="C17" i="16" s="1"/>
  <c r="I17" i="16" s="1"/>
  <c r="B25" i="35" s="1"/>
  <c r="C12" i="14"/>
  <c r="C11" i="14"/>
  <c r="C8" i="14"/>
  <c r="C17" i="13"/>
  <c r="C11" i="13"/>
  <c r="C8" i="13"/>
  <c r="I18" i="13" s="1"/>
  <c r="B24" i="35" s="1"/>
  <c r="C17" i="15"/>
  <c r="C16" i="15"/>
  <c r="C10" i="15"/>
  <c r="C30" i="11"/>
  <c r="C26" i="11"/>
  <c r="C21" i="11"/>
  <c r="C16" i="11"/>
  <c r="C13" i="11"/>
  <c r="C9" i="9"/>
  <c r="C9" i="37"/>
  <c r="C11" i="8"/>
  <c r="I11" i="8" s="1"/>
  <c r="B19" i="35" s="1"/>
  <c r="C12" i="34"/>
  <c r="C7" i="34"/>
  <c r="C18" i="38"/>
  <c r="I18" i="38" s="1"/>
  <c r="B18" i="35" s="1"/>
  <c r="E7" i="38"/>
  <c r="C9" i="38" s="1"/>
  <c r="C38" i="31"/>
  <c r="C33" i="31"/>
  <c r="C25" i="31"/>
  <c r="E24" i="31"/>
  <c r="C26" i="31" s="1"/>
  <c r="C21" i="31"/>
  <c r="G20" i="31"/>
  <c r="C16" i="31"/>
  <c r="C11" i="31"/>
  <c r="C8" i="29"/>
  <c r="C28" i="6"/>
  <c r="C25" i="6"/>
  <c r="C29" i="6" s="1"/>
  <c r="C22" i="6"/>
  <c r="C19" i="6"/>
  <c r="C16" i="6"/>
  <c r="C13" i="6"/>
  <c r="C10" i="6"/>
  <c r="C15" i="7"/>
  <c r="C12" i="7"/>
  <c r="C9" i="7"/>
  <c r="C16" i="7" s="1"/>
  <c r="I16" i="7" s="1"/>
  <c r="B16" i="35" s="1"/>
  <c r="C31" i="5"/>
  <c r="C28" i="5"/>
  <c r="C16" i="5"/>
  <c r="C10" i="5"/>
  <c r="C14" i="4"/>
  <c r="I14" i="4" s="1"/>
  <c r="C11" i="3"/>
  <c r="C10" i="36"/>
  <c r="I10" i="36" s="1"/>
  <c r="B14" i="35" s="1"/>
  <c r="C21" i="1"/>
  <c r="C25" i="1" s="1"/>
  <c r="B39" i="35" l="1"/>
  <c r="C31" i="11"/>
  <c r="C39" i="31"/>
</calcChain>
</file>

<file path=xl/sharedStrings.xml><?xml version="1.0" encoding="utf-8"?>
<sst xmlns="http://schemas.openxmlformats.org/spreadsheetml/2006/main" count="965" uniqueCount="327">
  <si>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</si>
  <si>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</si>
  <si>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</si>
  <si>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</si>
  <si>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</si>
  <si>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</si>
  <si>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</si>
  <si>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</si>
  <si>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ค่าอาหารในการจัดกิจกรรม</t>
  </si>
  <si>
    <t>ค่าวัสดุสำนักงาน</t>
  </si>
  <si>
    <t>รวมเป็นเงินทั้งสิ้น</t>
  </si>
  <si>
    <t>งานบริหารวิชาการ</t>
  </si>
  <si>
    <t>ค่าตอบแทนในการจัดกิจกรรม</t>
  </si>
  <si>
    <t>ค่าตอบแทนวิทยากร</t>
  </si>
  <si>
    <t>ค่าตอบแทนนิสิตช่วยงาน</t>
  </si>
  <si>
    <t>ค่าเช่า Zoom - ค่าเช่า Zoom</t>
  </si>
  <si>
    <t>ค่าถ่ายเอกสาร</t>
  </si>
  <si>
    <t>ค่าวัสดุพัฒนาและเผยแพร่</t>
  </si>
  <si>
    <t>ค่าวัสดุการศึกษา</t>
  </si>
  <si>
    <t>ค่าวัสดุในการจัดกิจกรรม</t>
  </si>
  <si>
    <t>ค่าของรางวัล</t>
  </si>
  <si>
    <t>ค่าวัสดุอุปกรณ์ตกแต่งสถานที่</t>
  </si>
  <si>
    <t>ค่าตอบแทนวิทยากรภายนอก</t>
  </si>
  <si>
    <t>รวม</t>
  </si>
  <si>
    <t>ค่าใช้จ่ายในการจัดกิจกรรม</t>
  </si>
  <si>
    <t>ค่าจ้างเหมารถทัวร์,รถตู้</t>
  </si>
  <si>
    <t>ค่าที่พัก,ค่าห้องประชุม</t>
  </si>
  <si>
    <t>ค่าวัสดุสำนักงาน (หมึกพิมพ์)</t>
  </si>
  <si>
    <t>ค่าวัสดุในการตกแต่งสถานที่</t>
  </si>
  <si>
    <t>ค่าจ้างพิมพ์,ค่าเอกสาร</t>
  </si>
  <si>
    <t>ค่าวัสดุอุปกรณ์การเกษตร</t>
  </si>
  <si>
    <t>ค่าวัสดุการศึกษา (หุ่นยนต์)</t>
  </si>
  <si>
    <t xml:space="preserve">ค่าใช้จ่ายเบ็ดเตล็ดอื่นๆ </t>
  </si>
  <si>
    <t xml:space="preserve">ค่าวัสุการศึกษา </t>
  </si>
  <si>
    <t>ค่าตอบแทนปฏิบัติงานนอกเวลา</t>
  </si>
  <si>
    <t>ค่าตอบแทนตำรวจและค่าน้ำมัน</t>
  </si>
  <si>
    <t>ค่าเช่าบ้านพักบุคลากร</t>
  </si>
  <si>
    <t>ค่าตอบแทนอื่นๆ(พยาบาล,รถฉุกเฉิน)</t>
  </si>
  <si>
    <t>ค่าใช้จ่ายเบ็ดเตล็ดอื่นๆ</t>
  </si>
  <si>
    <t>งานตารางสอนและตารางสอบ</t>
  </si>
  <si>
    <t>ค่าหนังสือและตำรา (เบิกจากงานห้องสมุด)</t>
  </si>
  <si>
    <t>ค่าตอบแทนวิทยากรภายนอก (ท่านละ 1,000 บาท)</t>
  </si>
  <si>
    <t>ค่าตอบแทนช่างแต่งหน้า, แต่งตัวนักแสดง</t>
  </si>
  <si>
    <t>ค่าวัสดุการศึกษา (สำหรับซื้อกระดาษจัดทำเกียรติบัตร ให้แก่นักเรียนที่ได้รับรางวัล)</t>
  </si>
  <si>
    <t>ค่าของรางวัล (การประกวดผลนักเรียน 7 ระดับชั้น)</t>
  </si>
  <si>
    <t>ค่าวัสดุอุปกรณ์ตกแต่งสถานที่ (จัดทำป้ายนิทรรศการความรู้แก่นักเรียน)</t>
  </si>
  <si>
    <t>ค่าวัสดุในการจัดกิจกรรม ชั้น ป.1-6 ระดับชั้นละ 5,000 บาท</t>
  </si>
  <si>
    <t>ค่าสังฆทาน 9 ชุด</t>
  </si>
  <si>
    <t>กล่องภัตราหารเพล 9 กล่อง</t>
  </si>
  <si>
    <t xml:space="preserve">กล่องสำหรับใส่ภัตราหารเพล </t>
  </si>
  <si>
    <t>ค่ารถแท็กซี่และการขอใช้รถรับ-ส่ง พระสงฆ์ (เบิกจากงานยานฯ)</t>
  </si>
  <si>
    <t>ค่าของที่ระลึก</t>
  </si>
  <si>
    <t>ค่าอาหารและอาหารร่าง          (เบิกจากงานจัดเลี้ยง)</t>
  </si>
  <si>
    <t>ค่าจ้างเหมารถตู้</t>
  </si>
  <si>
    <t>ค่าของรางวัลสำหรับนักเรียน</t>
  </si>
  <si>
    <t>กิจกรรมจิตอาสา</t>
  </si>
  <si>
    <t>กิจกรรมฉันทศึกษา ป.1-3</t>
  </si>
  <si>
    <t>กิจกรรมแนะแนว</t>
  </si>
  <si>
    <t>หมวดภาษาต่างประเทศ</t>
  </si>
  <si>
    <t>หมวดเกษตร</t>
  </si>
  <si>
    <t>หมวดงานบ้าน</t>
  </si>
  <si>
    <t>หมวดนาฏศิลป์และโขน</t>
  </si>
  <si>
    <t>หมวดดนตรี</t>
  </si>
  <si>
    <t>หมวดทัศนศิลป์</t>
  </si>
  <si>
    <t>หมวดสุขศึกษาและพลศึกษา</t>
  </si>
  <si>
    <t>หมวดสังคม ศาสนา และวัฒนธรรม</t>
  </si>
  <si>
    <t>หมวดเทคโนโลยี</t>
  </si>
  <si>
    <t>หมวดวิทยาศาสตร์</t>
  </si>
  <si>
    <t>หมวดคณิตศาสตร์</t>
  </si>
  <si>
    <t>หมวดภาษาไทย</t>
  </si>
  <si>
    <t>ประสานงาน ป.1</t>
  </si>
  <si>
    <t xml:space="preserve">  กิจกรรมพัฒนาบุคลากรวิชาการ</t>
  </si>
  <si>
    <t>งานบริการวิชาการ</t>
  </si>
  <si>
    <t>ฝ่ายวิชาการ</t>
  </si>
  <si>
    <t>งบประมาณ</t>
  </si>
  <si>
    <t>1. กิจกรรม บริหารงานวิชาการ</t>
  </si>
  <si>
    <t>3. กิจกรรม พัฒนาบุคลากรวิชาการ</t>
  </si>
  <si>
    <t>4. กิจกรรมบริการวิชาการ</t>
  </si>
  <si>
    <t xml:space="preserve">  กิจกรรม work shop ประจำปีการศึกษา (ส่วนกลาง)</t>
  </si>
  <si>
    <t>ที่ขอตั้ง ปี 2570</t>
  </si>
  <si>
    <t>ปีงบประมาณ 2570</t>
  </si>
  <si>
    <t>ปีงบประมาณ 2570 เงินแผ่นดินและเงินรายได้ ระหว่าง 1 ตุลาคม 2569 - 30  กันยายน  2570</t>
  </si>
  <si>
    <t xml:space="preserve">          ปีงบประมาณ 2570 เงินสมาคมครูและผู้ปกครองฯ ระหว่าง 1 กรกฎาคม 2569 - 30  มิถุนายน  2570            </t>
  </si>
  <si>
    <t>ค่าใช้จ่ายในการพัฒนาบุคลากร 
(10,000 บาท * 150 คน)</t>
  </si>
  <si>
    <t>ค่าวัสดุการศึกษา 
(สำหรับซื้อกระดาษจัดทำเกียรติบัตรให้นักเรียนที่ได้รับรางวัล)</t>
  </si>
  <si>
    <t>ค่าวัสดุอุปกรณ์ตกแต่งสถานที่ 
(ทำป้ายนิทรรศการ, ประชาสัมพันธ์แก่นักเรียน)</t>
  </si>
  <si>
    <t>ค่าตอบแทนนิสิตช่วยงาน 
(คนละ 300 บาท)</t>
  </si>
  <si>
    <t>ค่าตอบแทนอาจารย์และนักเรียน
(ไปปฏิบัติราชการในการแข่ง)</t>
  </si>
  <si>
    <t>ค่าตอบแทน (ไปปฏิบัติราชการ,
ไปแข่งขัน)</t>
  </si>
  <si>
    <t>ค่าตอบแทนอาจารย์และนักเรียน
(นำนักเรียนเข้าร่วมประกวด)</t>
  </si>
  <si>
    <t>ค่าอาหารในการจัดกิจกรรม 
(เบิกจากจัดเลี้ยง)</t>
  </si>
  <si>
    <t>ค่าหนังสือและตำรา 
(เบิกจากงานห้องสมุด)</t>
  </si>
  <si>
    <t>ค่าสังฆทาน 5 ชุดและ
กล่องใส่ภัตราหารเพล 5 กล่อง</t>
  </si>
  <si>
    <t>ค่าวัสดุการศึกษาดนตรีไทยและสากล 
(เช่น สายกีต้าร์,ไม้ขิม,สายซอ,ไม้ระนาด)</t>
  </si>
  <si>
    <t xml:space="preserve">หมวดภาษาไทย </t>
  </si>
  <si>
    <t>โครงการส่งเสริมศัภยภาพทางภาษาไทยภายในและภายนอกโรงเรียน</t>
  </si>
  <si>
    <t>ค่าตอบแทนไปแข่งขัน</t>
  </si>
  <si>
    <t>ค่าเช่าเครื่องแต่งกาย</t>
  </si>
  <si>
    <t>ค่าตอบแทนช่างแต่งหน้าแต่งตัง</t>
  </si>
  <si>
    <t>ค่าวัสดุในการจัดกิจกรรมเข้าแข่งขัน</t>
  </si>
  <si>
    <t>ค่าวัสดุในการจัดกิจกรรม 
(ระดับชั้นละ 5,000 บาท)</t>
  </si>
  <si>
    <t>ค่าของรางวัล (การประกวดผลนักเรียน ระดับละ 3,000)</t>
  </si>
  <si>
    <t>โครงการส่งเสริมความสามารถด้านภาษาไทยเนื่องในวันสุนทรภู่ ปีการศึกษา 2570</t>
  </si>
  <si>
    <t>การพัฒนารูปแบบการเรียนการสอนสุขศึกษาและพลศึกษา</t>
  </si>
  <si>
    <t>กิจกรรมกีฬาสี</t>
  </si>
  <si>
    <t>ค่าวัสดุในการจัดกิจกรรม (4 สีๆละ 10,000)</t>
  </si>
  <si>
    <t>วัสดุกองกลางและของรางวัล</t>
  </si>
  <si>
    <t>ค่าอุปกรณ์กีฬา (กรีฑา, บาส, แฮนด์บอล, ฟุตบอล, ปิงปอง)</t>
  </si>
  <si>
    <t>กิจกรรม คำกลอนสอนใจ</t>
  </si>
  <si>
    <t>โครงการพัฒนาศักยภาพทางดนตรี</t>
  </si>
  <si>
    <t>ค่าตอบแทนวิทยากรภายใน</t>
  </si>
  <si>
    <t>ค่าตอบแทนวิทยากรภายนอก)
(เครื่องสายไทย ปี่พาทย์ ดนตรีสากล</t>
  </si>
  <si>
    <t>ค่าตอบแทนนิสิตช่วยงาน
(นำนักเรียนเข้าร่วมประกวด)</t>
  </si>
  <si>
    <t>ค่าในการสมัครเข้าประกวดแข่งขัน</t>
  </si>
  <si>
    <t xml:space="preserve">ค่าอาหารในการจัดกิจกรรม </t>
  </si>
  <si>
    <t xml:space="preserve">ค่าวัสดุการศึกษาดนตรีไทยและสากล </t>
  </si>
  <si>
    <t xml:space="preserve">ค่าของรางวัล </t>
  </si>
  <si>
    <t>โครงการความคิดศิษย์รักษ์</t>
  </si>
  <si>
    <t>ชุดตู้ลำโพงเคลื่อนที่และไมค์ไร้สายแบบคาดศีรษะ 4 ชุด</t>
  </si>
  <si>
    <t>โครงการเกษตรสู่วิถีชีวิต</t>
  </si>
  <si>
    <t>โครงการพัฒนาทักษะชีวิตสู่สากล</t>
  </si>
  <si>
    <t>โครงการสื่อรักวันสำคัญ</t>
  </si>
  <si>
    <t>โครงการพัฒนาการเรียนการสอนกลุ่มสาระการเรียนรู้คณิตศาสตร์</t>
  </si>
  <si>
    <t>โครงการการเรียนรู้ภาษาและวัฒนธรรม (ILCA)</t>
  </si>
  <si>
    <t>ค่าตอบแทนเข้าร่วมแข่งขัน</t>
  </si>
  <si>
    <t xml:space="preserve">ค่าอาหารในการจัดกิจกรรมในโรงเรียน </t>
  </si>
  <si>
    <t>โครงการสนับสนุนการจัดการเรียนการสอนหมวดภาษาต่างประเทศ  (FLDIS)</t>
  </si>
  <si>
    <t>งานกิจกรรมพัฒนาผู้เรียน กิจกรรมลูกเสือและเนตรนารี</t>
  </si>
  <si>
    <t>โครงการ ค่ายกลางวันของลูกเสือ-เนตรนารี ป.1-3 (Day Camp) ปีการศึกษา 2570</t>
  </si>
  <si>
    <t>ค่าตอบเทนวิทยากร</t>
  </si>
  <si>
    <t>ค่าวัสดุในการจัดกิจกรรม (กิจกรรมฐาน)</t>
  </si>
  <si>
    <t>ค่าวัสดุในการจัดค่าย (เครื่องสังเวย, ดาวลูกเสือ, ถุงผ้า)</t>
  </si>
  <si>
    <t>โครงการ ค่ายพักแรมของลูกเสือ-เนตรนารี ป.4 ปีการศึกษา 2570</t>
  </si>
  <si>
    <t>ค่าวัสดุในการจัดค่าย (เครื่องสังเวย)</t>
  </si>
  <si>
    <t>โครงการ ค่ายพักแรมของลูกเสือ-เนตรนารี ป.5 ปีการศึกษา 2570</t>
  </si>
  <si>
    <t>ค่าตอบแทนอื่นๆ (พยาบาล)</t>
  </si>
  <si>
    <t>โครงการ ค่ายพักแรมของลูกเสือ-เนตรนารี ป.6 ปีการศึกษา 2570</t>
  </si>
  <si>
    <t>ค่าวัสดุในการจัดกิจกรรม (เครื่องสังเวย)</t>
  </si>
  <si>
    <t>หมวดสังคมศึกษา ศาสนาและวัฒนธรรม</t>
  </si>
  <si>
    <t>โครงการ หนูน้อยใฝ่ธรรมมะ</t>
  </si>
  <si>
    <t>ค่าตอบแทนวิทยากรภายนอก 
(ปัจจัยถวายพระสงฆ์เตรียมความพร้อมสอบธรรมสนามหลวง 3 ครั้ง ๆ ละ 8 รูป)</t>
  </si>
  <si>
    <t>กล่องภัตราหารเพล 48 กล่อง</t>
  </si>
  <si>
    <t>ค่าวัสดุอุปกรณ์ในการจัดกิจกรรม</t>
  </si>
  <si>
    <t>ค่าอาหารว่างและภัตตาหาร</t>
  </si>
  <si>
    <t>ค่าตอบแทนการปฏิบัติงานนอกเวลา (อาจารย์สอนเพิ่มความรู้ให้นักเรียน)</t>
  </si>
  <si>
    <t>ค่าสมัครแข่งขัน</t>
  </si>
  <si>
    <t>ค่ารถแท็กซี่และการขอใช้รถรับ-ส่ง (เบิกจากงานยานฯ)</t>
  </si>
  <si>
    <t>ค่าตอบแทนอาจารย์และนักเรียน 
(ไปปฏิบัติราชการ,ไปแข่งขัน)</t>
  </si>
  <si>
    <t>โครงการ ปันน้ำใจสู่วิถีไทย</t>
  </si>
  <si>
    <t>โครงการวันสำคัญ</t>
  </si>
  <si>
    <t>ค่าของที่ระลึกวิทยากร</t>
  </si>
  <si>
    <t>ค่าภัตตาหาร</t>
  </si>
  <si>
    <t>กิจกรรมฉันทะ ชั้น ป. 1-3</t>
  </si>
  <si>
    <t xml:space="preserve">ค่าใช้จ่ายในการจัดกิจกรรม </t>
  </si>
  <si>
    <t xml:space="preserve">โครงการ ตารางสอนตารางสอบ </t>
  </si>
  <si>
    <t xml:space="preserve">หมวดวิทยาศาสตร์ </t>
  </si>
  <si>
    <t>โครงการพัฒนาความเป็นเลิศทางวิทยาศาสตร์รอบรู้นอกรั้วโรงเรียน</t>
  </si>
  <si>
    <t xml:space="preserve">โครงการพัฒนาความเป็นเลิศทางวิทยาศาสตร์ภายในโรงเรียน </t>
  </si>
  <si>
    <t>กิจกรรม C-STEAM ประถมศึกษาปีที่ 4-6</t>
  </si>
  <si>
    <t xml:space="preserve">STEAM  Education    </t>
  </si>
  <si>
    <t>ค่าตอบแทนวิทยากร (ให้ความรู้เพิ่มเติม)</t>
  </si>
  <si>
    <t>ค่าใช้จ่ายส่งผลงานเข้าประกวด</t>
  </si>
  <si>
    <t xml:space="preserve">          โครงการ พัฒนาศักยภาพนักเรียนด้านทัศนศิลป์        </t>
  </si>
  <si>
    <t>1.กิจกรรม ส่งเสริมศักยภาพทางคณิตศาสตร์ภายในและภายนอกโรงเรียน</t>
  </si>
  <si>
    <t>2.กิจกรรมแข่งขันวิทยาศาสตร์ มหาวิทยาลัยธรรมศาสตร์ (อพวช.)</t>
  </si>
  <si>
    <t>3.รายการอื่นๆ ที่หน่วยงานมีหนังสือเชิญ</t>
  </si>
  <si>
    <t>1.กิจกรรมวันวิทยาศาสตร์</t>
  </si>
  <si>
    <t>2.กิจกรรมนักนวัตกรรน้อย</t>
  </si>
  <si>
    <t>3.กิจกรรมพัฒนาสมรรถนะนักวิทยาศาสตร์น้อย</t>
  </si>
  <si>
    <t xml:space="preserve">4.กิจกรรมชวนคิดกระตุ้นจิตวิทยาศาสตร์    </t>
  </si>
  <si>
    <t xml:space="preserve">5.กิจกรรมสนุกกับสื่อ   </t>
  </si>
  <si>
    <t>6.กิจกรรมห้องเรียนแสนสุข</t>
  </si>
  <si>
    <t>7.กิจกรรมเส้นทางสู่ความสำเร็จ</t>
  </si>
  <si>
    <t>1.กิจกรรมฟังเทศน์ในวันธรรมเสวนะ</t>
  </si>
  <si>
    <t>2.กิจกรรมการแสดงตนเป็นพุทธมามกะ</t>
  </si>
  <si>
    <t>3.กิจกรรมธรรมศึกษา</t>
  </si>
  <si>
    <t>4.กิจกรรมเทศน์มหาชาติ</t>
  </si>
  <si>
    <t>5.กิจกรรมแข่งขันทางวิชาการ</t>
  </si>
  <si>
    <t>6.กิจกรรมหนูน้อยปลอดภัย</t>
  </si>
  <si>
    <t>1.กิจกรรมวันสำคัญทางสถาบันพระมหากษัตริย์</t>
  </si>
  <si>
    <t>2.กิจกรรมวันสำคัญทางศาสนาและประเพณีไทย</t>
  </si>
  <si>
    <t>3.กิจกรรมวันสำคัญสิ่งแวดล้อม</t>
  </si>
  <si>
    <t>1.กิจกรรมพัฒนานักเรียนที่มีความสามารถพิเศษด้านดนตรี</t>
  </si>
  <si>
    <t>2.กิจกรรมพัฒนาการจัดการเรียนการสอนวิชาดนตรีไทยและดนตรีสากล</t>
  </si>
  <si>
    <t>1.กิจกรรมวันสำคัญกับการพัฒนาการเกษตรและสิ่งแวดล้อม</t>
  </si>
  <si>
    <t>2.กิจกรรมพัฒนาการเรียนการสอนงานเกษตร</t>
  </si>
  <si>
    <t>1.กิจกรรมเริ่มร้อยด้วยรัก</t>
  </si>
  <si>
    <t>2.กิจกรรม Home Channel</t>
  </si>
  <si>
    <t>3.กิจกรรมตัวจิ๋วเข้าครัว</t>
  </si>
  <si>
    <t>1.กิจกรรมประดิษฐ์ดอกรวงผึ้งให้พ่อ</t>
  </si>
  <si>
    <t>2.กิจกรรมกระเช้าดอกไม้สดให้แม่</t>
  </si>
  <si>
    <t>1.กิจกรรมวันคริสต์มาส</t>
  </si>
  <si>
    <t>2.กิจกรรมวันตรุษจีน</t>
  </si>
  <si>
    <t>2.กิจกรรม การแข่งขันเล่านิทานและสุนทรพจน์ภาษาต่างประเทศ (English Storytelling and Speech Contest)</t>
  </si>
  <si>
    <t>2.กิจกรรมการเรียนการสอน</t>
  </si>
  <si>
    <t xml:space="preserve">1.กิจกรรมค่ายกลางวันของลูกเสือ-เนตรนารี   ป.1-3 </t>
  </si>
  <si>
    <t xml:space="preserve">1.กิจกรรมค่ายพักแรมของลูกเสือ-เนตรนารี ป.4 </t>
  </si>
  <si>
    <t>1.กิจกรรมค่ายพักแรมของลูกเสือ-เนตรนารี ป.5</t>
  </si>
  <si>
    <t>1.กิจกรรมค่ายพักแรมของลูกเสือ-เนตรนารี ป.6</t>
  </si>
  <si>
    <t>2.กิจกรรมวันคล้ายสถาปนาลูกเสือแห่งชาติ</t>
  </si>
  <si>
    <t>3.กิจกรรมการเรียนการสอน</t>
  </si>
  <si>
    <t>1.กิจกรรมการแข่งขัน วข.</t>
  </si>
  <si>
    <t>ค่าจ้างพิมพ์ ค่าอกสาร</t>
  </si>
  <si>
    <t>การแข่งขันทักษะทางเทคโนโลยีของผู้เรียน Code Quest</t>
  </si>
  <si>
    <t>กิจกรรม Code Quest</t>
  </si>
  <si>
    <t>2. ประชุมปฏิบัติการ</t>
  </si>
  <si>
    <t>ค่าใช้จ่ายในการจัดประชุม</t>
  </si>
  <si>
    <t>3.กิจกรรมประกวดร้องเพลงเนื่องในวันสำคัญ (วันพ่อแห่งชาติ)</t>
  </si>
  <si>
    <t>3.กิจกรรม การพัฒนาโครงสร้างพื้นฐานเทคโนโลยีสารสนเทศเพื่อการเรียนรู้ภาษาต่างประเทศ 
(Computer Procurement for Foreign Language Learning)</t>
  </si>
  <si>
    <t>เครื่องคอมพิวเตอร์ 51 เครื่องๆละ 64,200.-</t>
  </si>
  <si>
    <t xml:space="preserve">2.กิจกรรมสอนคณิตผ่านกระบวนการคิดและปฏิบัติจริง </t>
  </si>
  <si>
    <t>3.กิจกรรม สื่อดีๆ คณิตประถม</t>
  </si>
  <si>
    <t xml:space="preserve">4.กิจกรรมHappy Math PSP  </t>
  </si>
  <si>
    <t xml:space="preserve">5.กิจกรรมการวัดและประเมินผลการเรียนรู้ทางคณิตศาสตร์  </t>
  </si>
  <si>
    <t>6.กิจกรรมPLCPSP Math</t>
  </si>
  <si>
    <t>7.กิจกรรมค่ายคณิตศาสตร์</t>
  </si>
  <si>
    <t>8.กิจกรรม Math Week</t>
  </si>
  <si>
    <t>ค่าวัสดุในการจัดกิจกรรม ชั้น ป.1-6 ระดับชั้นละ 2,000 บาท</t>
  </si>
  <si>
    <t>ค่าใช้จ่ายในการจัดกิจกรรมชั้น 
ป.4-6 ระดับชั้นละ 5,000 บาท</t>
  </si>
  <si>
    <t>โครงการการจัดการเรียนการสอนหมวดภาษาต่างประเทศ (Foreign Language Teaching)</t>
  </si>
  <si>
    <t>1.กิจกรรม ส่งเสริมศักยภาพนักเรียนสู่การแข่งขันทักษะภาษานานาชาติ</t>
  </si>
  <si>
    <t>เก้าอี้ รุ่น BB4B ราคา 2,400 จำนวน 10 ตัว</t>
  </si>
  <si>
    <t>โต๊ะ รุ่น 2D1202 ราคา 3,000 จำนวน 4 ตัว</t>
  </si>
  <si>
    <t>ตู้รุ่น 5cm810 ราคา 2,400 จำนวน 5 ตัว</t>
  </si>
  <si>
    <t xml:space="preserve"> </t>
  </si>
  <si>
    <t>4.กิจกรรมประกวดร้องเพลงเนื่องในวันสำคัญ (วันแม่แห่งชาติ)</t>
  </si>
  <si>
    <t>5.กิจกรรมพัฒนาวงดนตรีไทยและสากล</t>
  </si>
  <si>
    <t>ค่าวัสดุการศึกษาและกล่องไม้เก็บอุปกรณ์การสอน</t>
  </si>
  <si>
    <t>HARD DISK 8 อัน</t>
  </si>
  <si>
    <t>โครงการพัฒนาความร่วมมือโรงเรียน ผู้ปกครอง และชุมชน</t>
  </si>
  <si>
    <t>1. กิจกรรมรักษ์โลก</t>
  </si>
  <si>
    <t xml:space="preserve">ค่าอาหารและอาหารว่าง </t>
  </si>
  <si>
    <t>2. กิจกรรมสืบสานประเพณีไทย</t>
  </si>
  <si>
    <t>3. กิจกรรมผู้ปกครองอาสา (ในห้องเรียน)</t>
  </si>
  <si>
    <t>4. กิจกรรมรายงานตัวนักเรียนระดับชั้นเด็กเล็ก</t>
  </si>
  <si>
    <t>5. กิจกรรมปฐมนิเทศผู้ปกครองนักเรียน ระดับชั้นเด็กเล็ก</t>
  </si>
  <si>
    <t>6. กิจกรรมประชุมเตรียมความพร้อมเปิดภาคเรียน ระดับชั้นเด็กเล็ก</t>
  </si>
  <si>
    <t>โครงการ พัฒนาคุณภาพการจัดการศึกษาระดับปฐมวัย</t>
  </si>
  <si>
    <t>1. กิจกรรมพัฒนาการจัดการเรียนการสอน</t>
  </si>
  <si>
    <t>เตาแม่เหล็กไฟฟ้าชนิดตั้งโต๊ะ จำนวน 4 เครื่องๆละ 2,500 บาท</t>
  </si>
  <si>
    <t>เตาทาโกะยากิแบบไฟฟ้า 22 หลุม จำนวน 2 เครื่อง ๆ ละ 2,600 บาท</t>
  </si>
  <si>
    <t>เครื่องทำแซนด์วิชเปลี่ยนถาดได้ จำนวน 2 เครื่อง  ๆ ละ 2,700 บาท</t>
  </si>
  <si>
    <t>เครื่องทำเครปไฟฟ้า จำนวน 4 เครื่อง ๆ ละ 700 บาท</t>
  </si>
  <si>
    <t xml:space="preserve">เตาอบไฟฟ้า ความจุ 35 ลิตร จำนวน 1 เครื่อง </t>
  </si>
  <si>
    <t>2. กิจกรรม การจัดประสบการณ์</t>
  </si>
  <si>
    <t>3. กิจกรรมส่งเสริมการเล่นอิสระตามมุมประสบการณ์</t>
  </si>
  <si>
    <t>4. กิจกรรมการจัดสภาพแวดล้อมในห้องเรียน</t>
  </si>
  <si>
    <t>5. กิจกรรมประเมินพัฒนาการ</t>
  </si>
  <si>
    <t>ค่าจ้างพิมพ์,ค่าเอกสาร
(จัดทำเล่มประเมินพัฒนาการ)</t>
  </si>
  <si>
    <t>6. กิจกรรม เขียนสนุก ด้วยชุดพัฒนาทักษะการเขียนพยัญชนะไทย</t>
  </si>
  <si>
    <t>7. กิจกรรมฝึกทักษะสมองด้วย EF</t>
  </si>
  <si>
    <t>8. กิจกรรมสานสัมพันธ์พบกันเพื่อลูก</t>
  </si>
  <si>
    <t>9.  กิจกรรมคัดกรองและส่งเสริมพัฒนาการนักเรียนระดับชั้นเด็กเล็ก</t>
  </si>
  <si>
    <t>ค่าตอบแทนผู้เชี่ยวชาญ (2 ท่าน ชั่วโมงละ 800 5 วันวันละ 6 ชั่วโมง)</t>
  </si>
  <si>
    <t>ค่าตอบแทนผู้ประเมิน (13 คน เหมาจ่าย 1,000 บาท 5 วัน)</t>
  </si>
  <si>
    <t>ค่านมนักเรียน 240 คน</t>
  </si>
  <si>
    <t>โครงการ พัฒนาคุณภาพนักเรียน</t>
  </si>
  <si>
    <t>1. กิจกรรมกลางแจ้ง</t>
  </si>
  <si>
    <t>2. กิจกรรมศิลปะสร้างสรรค์</t>
  </si>
  <si>
    <t>3. กิจกรรมรักการอ่าน</t>
  </si>
  <si>
    <t>ค่าจ้างพิมพ์,ค่าเอกสาร 
(จัดทำบันทึกรักการอ่าน)</t>
  </si>
  <si>
    <t>ค่าวัสดุในการจัดกิจกรรม (ของรางวัล)</t>
  </si>
  <si>
    <t>4. กิจกรรมส่งเสริมกระบวนการคิดแก้ปัญหา</t>
  </si>
  <si>
    <t>5. กิจกรรมปันน้ำใจ</t>
  </si>
  <si>
    <t xml:space="preserve">6. กิจกรรม Once Upon a Time Day </t>
  </si>
  <si>
    <t>ค่าอาหารว่าง/อาหารกลางวัน</t>
  </si>
  <si>
    <t>ค่าซอมแชมห้องเรียนออนไลน์ 6 ห้อง (เดินสาย ซ่อมแซม)</t>
  </si>
  <si>
    <t>ค่าเช่าระบบ  Steaming cloud</t>
  </si>
  <si>
    <t>ตู้เก็บของ (Locker)</t>
  </si>
  <si>
    <t>ค่าอาหารว่าง (เบิกจากจัดเลี้ยง)</t>
  </si>
  <si>
    <t>2.กิจกรรมจัดอบรมสัมมนาอาจารย์ผู้สอนออนไลน์</t>
  </si>
  <si>
    <t>กิจกรรมพัฒนาศูนย์การเรียนรู้ฉันทะในยุคดิจิทัล</t>
  </si>
  <si>
    <t>ค่าตอบแทนวิทยากรภายนอก (เดือนละ 8,000 บาท 8 เดือน)</t>
  </si>
  <si>
    <t>ค่าวัสดุโฆษณา เผยแพร่</t>
  </si>
  <si>
    <t>วัสดุตกแต่งสถานที่</t>
  </si>
  <si>
    <t>ศูนย์การเรียนรู้ STEAM</t>
  </si>
  <si>
    <t>โครงการ PSP  STEAM CLUB</t>
  </si>
  <si>
    <t>1.กิจกรรม ฝึกอบรมนักกีฬา  STEAM</t>
  </si>
  <si>
    <t>2.กิจกรรม ฝึกอบรมนักกีฬา  STEAM เจนีวา</t>
  </si>
  <si>
    <t>เหมาค่าอาหาร ค่าเครื่องบิน ค่าที่พัก  10 วันต่อรายการ ครู 2 คน</t>
  </si>
  <si>
    <t>ค่าสมัครรายการแข่งขัน</t>
  </si>
  <si>
    <t xml:space="preserve">3.กิจกรรม ฝึกอบรมนักกีฬา  STEAM เกาหลี </t>
  </si>
  <si>
    <t>เหมาค่าอาหาร ค่าเครื่องบิน ค่าที่พัก  10 วันต่อรายการ ครู 4 คน</t>
  </si>
  <si>
    <t>4.กิจกรรม ฝึกอบรมนักกีฬา  STEAM จีน</t>
  </si>
  <si>
    <t>5.กิจกรรม ฝึกอบรมนักกีฬา  STEAM ญีปุ่น</t>
  </si>
  <si>
    <t>6.กิจกรรม ฝึกอบรมนักกีฬา  STEAM Vex</t>
  </si>
  <si>
    <t>7.กิจกรรม ฝึกอบรมนักกีฬา  STEAM Greenmech</t>
  </si>
  <si>
    <t>โครงการ STEAM Education</t>
  </si>
  <si>
    <t>กิจกรรม STEAM Day</t>
  </si>
  <si>
    <t xml:space="preserve">ค่าอาหารว่าง </t>
  </si>
  <si>
    <t>ค่าอาหารจัดกิจกรรม</t>
  </si>
  <si>
    <t xml:space="preserve">งานตารางสอนตารางสอบ </t>
  </si>
  <si>
    <t>งานวัดผล ประเมินผล และเทียบโอน</t>
  </si>
  <si>
    <t>โครงการประเมินคุณภาพผู้เรียน</t>
  </si>
  <si>
    <t>1. ประเมินผลระหว่างเรียน</t>
  </si>
  <si>
    <t>ค่าบำรุงรักษาเครื่องอ่านด้วยแสง</t>
  </si>
  <si>
    <t>ค่าแบบฟอร์มอ่านข้อมูลเครื่องอ่านด้วยแสง</t>
  </si>
  <si>
    <t>ค่ากระดาษชนิดพิเศษ</t>
  </si>
  <si>
    <t>2. กิจกรรมการสอบวัดความถนัดทางการเรียน ระดับชั้น ป.3-6</t>
  </si>
  <si>
    <t>ค่าบริการสอบและดำเนินการ</t>
  </si>
  <si>
    <t>ค่าอาหารว่าง</t>
  </si>
  <si>
    <t>3. กิจกรรมการทดสอบทางการศึกษาระดับชาติขั้นพื้นฐาน (O-NET) ป.6</t>
  </si>
  <si>
    <t>ค่าตอบแทนเตรียมความพร้อมก่อนสอบ ชั่วโมงละ 300 บาทต่อคนต่อวัน ประมาณ 9 คน</t>
  </si>
  <si>
    <t>ค่าตอบแทนดำเนินการสอบ</t>
  </si>
  <si>
    <t>ค่าอาหารและอาหารว่างในการดำเนินการสอบ</t>
  </si>
  <si>
    <t>4. กิจกรรมการสอบความสามารถ พื้นฐานของผู้เรียนระดับชาติ (NT) ป.3</t>
  </si>
  <si>
    <t>ค่าตอบแทนเตรียมความพร้อมก่อนสอบ ชั่วโมงละ 300 บาทต่อคนต่อวัน ประมาณ 8 คน</t>
  </si>
  <si>
    <t>5. กิจกรรมการสอบการอ่านออกเขียนได้ของนักเรียน (RT) ป.1</t>
  </si>
  <si>
    <t>ค่าของรางวัล (ค่าดอกไม้แสดงความยินดี)</t>
  </si>
  <si>
    <t>ค่าของรางวัล (สำหรับนร.ที่เข้าร่วมการประกวด)</t>
  </si>
  <si>
    <t>ค่าตอบแทนอื่นๆ (สำหรับกรรมการตัดสินจากภายนอก)</t>
  </si>
  <si>
    <t>กิจกรรมลูกเสือและเนตรนารี ป.1-3</t>
  </si>
  <si>
    <t>กิจกรรมลูกเสือและเนตรนารรี ป.4</t>
  </si>
  <si>
    <t>กิจกรรมลูกเสือและเนตรนารรี ป.5</t>
  </si>
  <si>
    <t>กิจกรรมลูกเสือและเนตรนารรี ป.6</t>
  </si>
  <si>
    <t>กิจกรรม C-STEAM ป.4-6</t>
  </si>
  <si>
    <t xml:space="preserve">  โครงการสาธิตประถมแบ่งปันการเรียนรู้สู่ชุมชน ปีที่ 1</t>
  </si>
  <si>
    <t>งานจัดการเรียนการสอนระดับปฐมวัย</t>
  </si>
  <si>
    <t>ศูนย์การเรียนรู้ฉันทะ</t>
  </si>
  <si>
    <t>สูนย์การเรียนรู้ STEAM</t>
  </si>
  <si>
    <t>โครงการสาธิตประถมแบ่งปัน
การเรียนรู้สู่ชุมชน ปีที่ 1</t>
  </si>
  <si>
    <t>ค่าของรางวัล (รางวัลสำหรับนักเรียน
ที่เข้าร่วมกิจกรรม)</t>
  </si>
  <si>
    <t>โครงการจัดการเรียนรู้แบบผสมผสาน (Blened Learning)</t>
  </si>
  <si>
    <t>โครงการจัดการเรียนรู้แบบผสมผลาน Blended Learning</t>
  </si>
  <si>
    <t>โครงการส่งเสริมความสามารถด้านภาษาไทยเนื่องในวันภาษาไทย ปีการศึกษา 2570</t>
  </si>
  <si>
    <t>4.กิจกรรมนักคิดนักประดิษฐ์</t>
  </si>
  <si>
    <t>โครงการ ศูนย์การเรียนรู้ฉันทะศึกษา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</si>
</sst>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</font>
    <font>
      <b/>
      <sz val="20"/>
      <color theme="1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</cellStyleXfs>
  <cellXfs count="29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3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6" fontId="4" fillId="0" borderId="2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6" fontId="2" fillId="0" borderId="8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4" fillId="0" borderId="10" xfId="1" applyNumberFormat="1" applyFont="1" applyBorder="1" applyAlignment="1">
      <alignment horizontal="center" vertical="center"/>
    </xf>
    <xf numFmtId="166" fontId="4" fillId="0" borderId="3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6" fontId="2" fillId="0" borderId="1" xfId="1" applyNumberFormat="1" applyFont="1" applyBorder="1" applyAlignment="1">
      <alignment horizontal="left" vertical="center"/>
    </xf>
    <xf numFmtId="166" fontId="2" fillId="0" borderId="2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66" fontId="4" fillId="0" borderId="1" xfId="1" applyNumberFormat="1" applyFont="1" applyBorder="1" applyAlignment="1">
      <alignment horizontal="center" vertical="center"/>
    </xf>
    <xf numFmtId="166" fontId="4" fillId="0" borderId="8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4" fillId="0" borderId="8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left" vertical="center" wrapText="1" indent="2"/>
    </xf>
    <xf numFmtId="167" fontId="5" fillId="0" borderId="1" xfId="1" applyNumberFormat="1" applyFont="1" applyBorder="1" applyAlignment="1">
      <alignment horizontal="left" vertical="center" wrapText="1" indent="2"/>
    </xf>
    <xf numFmtId="167" fontId="2" fillId="0" borderId="0" xfId="1" applyNumberFormat="1" applyFont="1" applyAlignment="1">
      <alignment horizontal="left" vertical="center" indent="2"/>
    </xf>
    <xf numFmtId="166" fontId="2" fillId="0" borderId="1" xfId="1" applyNumberFormat="1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center" vertical="center"/>
    </xf>
    <xf numFmtId="167" fontId="2" fillId="0" borderId="2" xfId="1" applyNumberFormat="1" applyFont="1" applyBorder="1" applyAlignment="1">
      <alignment horizontal="left" vertical="center" indent="2"/>
    </xf>
    <xf numFmtId="166" fontId="2" fillId="0" borderId="2" xfId="1" applyNumberFormat="1" applyFont="1" applyBorder="1" applyAlignment="1">
      <alignment horizontal="left" vertical="center" indent="2"/>
    </xf>
    <xf numFmtId="0" fontId="9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66" fontId="2" fillId="2" borderId="2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2" fillId="4" borderId="2" xfId="1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166" fontId="2" fillId="4" borderId="1" xfId="1" applyNumberFormat="1" applyFont="1" applyFill="1" applyBorder="1" applyAlignment="1">
      <alignment horizontal="center" vertical="center" wrapText="1"/>
    </xf>
    <xf numFmtId="167" fontId="2" fillId="4" borderId="1" xfId="1" applyNumberFormat="1" applyFont="1" applyFill="1" applyBorder="1" applyAlignment="1">
      <alignment horizontal="left" vertical="center" wrapText="1" indent="2"/>
    </xf>
    <xf numFmtId="166" fontId="2" fillId="4" borderId="1" xfId="1" applyNumberFormat="1" applyFont="1" applyFill="1" applyBorder="1" applyAlignment="1">
      <alignment horizontal="center" vertical="center"/>
    </xf>
    <xf numFmtId="166" fontId="2" fillId="4" borderId="8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167" fontId="2" fillId="4" borderId="2" xfId="1" applyNumberFormat="1" applyFont="1" applyFill="1" applyBorder="1" applyAlignment="1">
      <alignment horizontal="left" vertical="center" indent="2"/>
    </xf>
    <xf numFmtId="0" fontId="2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6" fontId="4" fillId="5" borderId="9" xfId="1" applyNumberFormat="1" applyFont="1" applyFill="1" applyBorder="1" applyAlignment="1">
      <alignment horizontal="center" vertical="center"/>
    </xf>
    <xf numFmtId="166" fontId="4" fillId="5" borderId="12" xfId="1" applyNumberFormat="1" applyFont="1" applyFill="1" applyBorder="1" applyAlignment="1">
      <alignment horizontal="center" vertical="center"/>
    </xf>
    <xf numFmtId="166" fontId="4" fillId="5" borderId="10" xfId="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166" fontId="2" fillId="6" borderId="2" xfId="1" applyNumberFormat="1" applyFont="1" applyFill="1" applyBorder="1" applyAlignment="1">
      <alignment horizontal="center" vertical="center" wrapText="1"/>
    </xf>
    <xf numFmtId="166" fontId="2" fillId="6" borderId="10" xfId="1" applyNumberFormat="1" applyFont="1" applyFill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 wrapText="1"/>
    </xf>
    <xf numFmtId="166" fontId="5" fillId="6" borderId="2" xfId="1" applyNumberFormat="1" applyFont="1" applyFill="1" applyBorder="1" applyAlignment="1">
      <alignment horizontal="center" vertical="center" wrapText="1"/>
    </xf>
    <xf numFmtId="166" fontId="2" fillId="6" borderId="10" xfId="1" applyNumberFormat="1" applyFont="1" applyFill="1" applyBorder="1" applyAlignment="1">
      <alignment horizontal="center" vertical="center" wrapText="1"/>
    </xf>
    <xf numFmtId="166" fontId="5" fillId="0" borderId="2" xfId="1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166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6" fontId="4" fillId="0" borderId="12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left" vertical="center" indent="2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66" fontId="2" fillId="4" borderId="1" xfId="1" applyNumberFormat="1" applyFont="1" applyFill="1" applyBorder="1" applyAlignment="1">
      <alignment horizontal="left" vertical="center" indent="2"/>
    </xf>
    <xf numFmtId="166" fontId="4" fillId="0" borderId="1" xfId="1" applyNumberFormat="1" applyFont="1" applyBorder="1" applyAlignment="1">
      <alignment horizontal="center" vertical="center"/>
    </xf>
    <xf numFmtId="166" fontId="2" fillId="0" borderId="8" xfId="1" applyNumberFormat="1" applyFont="1" applyBorder="1" applyAlignment="1">
      <alignment horizontal="center" vertical="center"/>
    </xf>
    <xf numFmtId="166" fontId="4" fillId="0" borderId="8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4" fillId="0" borderId="8" xfId="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/>
    </xf>
    <xf numFmtId="166" fontId="12" fillId="0" borderId="9" xfId="1" applyNumberFormat="1" applyFont="1" applyFill="1" applyBorder="1" applyAlignment="1">
      <alignment horizontal="center" vertical="center"/>
    </xf>
    <xf numFmtId="166" fontId="12" fillId="0" borderId="12" xfId="1" applyNumberFormat="1" applyFont="1" applyFill="1" applyBorder="1" applyAlignment="1">
      <alignment horizontal="center" vertical="center"/>
    </xf>
    <xf numFmtId="166" fontId="12" fillId="0" borderId="10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66" fontId="12" fillId="0" borderId="1" xfId="1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66" fontId="8" fillId="0" borderId="2" xfId="1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6" fontId="4" fillId="0" borderId="8" xfId="1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right" vertical="center"/>
    </xf>
    <xf numFmtId="166" fontId="2" fillId="0" borderId="8" xfId="1" applyNumberFormat="1" applyFont="1" applyBorder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/>
    </xf>
    <xf numFmtId="0" fontId="2" fillId="0" borderId="0" xfId="0" applyFont="1" applyFill="1"/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/>
    <xf numFmtId="164" fontId="9" fillId="0" borderId="1" xfId="3" applyNumberFormat="1" applyFont="1" applyFill="1" applyBorder="1"/>
    <xf numFmtId="0" fontId="4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66" fontId="2" fillId="0" borderId="2" xfId="1" applyNumberFormat="1" applyFont="1" applyFill="1" applyBorder="1" applyAlignment="1">
      <alignment horizontal="center" vertical="center"/>
    </xf>
    <xf numFmtId="166" fontId="2" fillId="0" borderId="8" xfId="1" applyNumberFormat="1" applyFont="1" applyBorder="1" applyAlignment="1">
      <alignment horizontal="center" vertical="center"/>
    </xf>
    <xf numFmtId="166" fontId="2" fillId="6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2" fillId="0" borderId="8" xfId="1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4" fillId="0" borderId="10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166" fontId="2" fillId="0" borderId="2" xfId="1" applyNumberFormat="1" applyFont="1" applyBorder="1" applyAlignment="1">
      <alignment horizontal="center"/>
    </xf>
    <xf numFmtId="166" fontId="9" fillId="0" borderId="2" xfId="1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2" borderId="10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 wrapText="1"/>
    </xf>
    <xf numFmtId="166" fontId="2" fillId="2" borderId="8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Border="1" applyAlignment="1">
      <alignment horizontal="right" vertical="center" wrapText="1"/>
    </xf>
    <xf numFmtId="166" fontId="2" fillId="0" borderId="8" xfId="1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166" fontId="4" fillId="8" borderId="2" xfId="1" applyNumberFormat="1" applyFont="1" applyFill="1" applyBorder="1" applyAlignment="1">
      <alignment horizontal="center" vertical="center"/>
    </xf>
    <xf numFmtId="166" fontId="4" fillId="8" borderId="1" xfId="1" applyNumberFormat="1" applyFont="1" applyFill="1" applyBorder="1" applyAlignment="1">
      <alignment horizontal="center" vertical="center"/>
    </xf>
    <xf numFmtId="167" fontId="4" fillId="8" borderId="2" xfId="1" applyNumberFormat="1" applyFont="1" applyFill="1" applyBorder="1" applyAlignment="1">
      <alignment horizontal="left" vertical="center" indent="2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6" fontId="2" fillId="0" borderId="8" xfId="1" applyNumberFormat="1" applyFont="1" applyBorder="1" applyAlignment="1">
      <alignment horizontal="center" vertical="center"/>
    </xf>
    <xf numFmtId="166" fontId="4" fillId="8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166" fontId="4" fillId="8" borderId="1" xfId="1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66" fontId="2" fillId="0" borderId="8" xfId="1" applyNumberFormat="1" applyFont="1" applyBorder="1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6" fontId="4" fillId="0" borderId="0" xfId="1" applyNumberFormat="1" applyFont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6" fontId="2" fillId="0" borderId="1" xfId="1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166" fontId="2" fillId="0" borderId="17" xfId="1" applyNumberFormat="1" applyFont="1" applyBorder="1" applyAlignment="1">
      <alignment horizontal="center" vertical="center" wrapText="1"/>
    </xf>
    <xf numFmtId="166" fontId="2" fillId="0" borderId="17" xfId="1" applyNumberFormat="1" applyFont="1" applyBorder="1" applyAlignment="1">
      <alignment horizontal="left" vertical="center" wrapText="1" indent="2"/>
    </xf>
    <xf numFmtId="166" fontId="2" fillId="0" borderId="16" xfId="1" applyNumberFormat="1" applyFont="1" applyBorder="1" applyAlignment="1">
      <alignment horizontal="center" vertical="center"/>
    </xf>
    <xf numFmtId="166" fontId="2" fillId="0" borderId="17" xfId="1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4" fillId="9" borderId="2" xfId="1" applyNumberFormat="1" applyFont="1" applyFill="1" applyBorder="1" applyAlignment="1">
      <alignment horizontal="center" vertical="center"/>
    </xf>
    <xf numFmtId="167" fontId="4" fillId="9" borderId="2" xfId="1" applyNumberFormat="1" applyFont="1" applyFill="1" applyBorder="1" applyAlignment="1">
      <alignment horizontal="left" vertical="center" indent="2"/>
    </xf>
    <xf numFmtId="166" fontId="4" fillId="9" borderId="1" xfId="1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left" vertical="center" wrapText="1" indent="2"/>
    </xf>
    <xf numFmtId="166" fontId="4" fillId="8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11" fillId="8" borderId="2" xfId="1" applyNumberFormat="1" applyFont="1" applyFill="1" applyBorder="1" applyAlignment="1">
      <alignment horizontal="center" vertical="center"/>
    </xf>
    <xf numFmtId="166" fontId="11" fillId="8" borderId="1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66" fontId="9" fillId="0" borderId="2" xfId="1" applyNumberFormat="1" applyFont="1" applyBorder="1" applyAlignment="1">
      <alignment horizontal="left" vertical="center" indent="2"/>
    </xf>
    <xf numFmtId="166" fontId="9" fillId="0" borderId="8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166" fontId="9" fillId="0" borderId="10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6" fontId="9" fillId="0" borderId="1" xfId="1" applyNumberFormat="1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6" fontId="16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left" vertical="center" indent="2"/>
    </xf>
    <xf numFmtId="167" fontId="11" fillId="8" borderId="2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4" fillId="7" borderId="7" xfId="1" applyNumberFormat="1" applyFont="1" applyFill="1" applyBorder="1" applyAlignment="1">
      <alignment vertical="center"/>
    </xf>
    <xf numFmtId="166" fontId="4" fillId="7" borderId="11" xfId="1" applyNumberFormat="1" applyFont="1" applyFill="1" applyBorder="1" applyAlignment="1">
      <alignment vertical="center"/>
    </xf>
    <xf numFmtId="166" fontId="4" fillId="7" borderId="8" xfId="1" applyNumberFormat="1" applyFont="1" applyFill="1" applyBorder="1" applyAlignment="1">
      <alignment vertical="center"/>
    </xf>
    <xf numFmtId="166" fontId="4" fillId="8" borderId="1" xfId="1" applyNumberFormat="1" applyFont="1" applyFill="1" applyBorder="1" applyAlignment="1">
      <alignment horizontal="center" vertical="center"/>
    </xf>
    <xf numFmtId="166" fontId="4" fillId="8" borderId="1" xfId="1" applyNumberFormat="1" applyFont="1" applyFill="1" applyBorder="1" applyAlignment="1">
      <alignment horizontal="center" vertical="center"/>
    </xf>
    <xf numFmtId="166" fontId="2" fillId="0" borderId="8" xfId="1" applyNumberFormat="1" applyFont="1" applyBorder="1" applyAlignment="1">
      <alignment horizontal="center" vertical="center"/>
    </xf>
    <xf numFmtId="167" fontId="4" fillId="8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166" fontId="12" fillId="7" borderId="7" xfId="1" applyNumberFormat="1" applyFont="1" applyFill="1" applyBorder="1" applyAlignment="1">
      <alignment horizontal="center" vertical="center"/>
    </xf>
    <xf numFmtId="166" fontId="12" fillId="7" borderId="11" xfId="1" applyNumberFormat="1" applyFont="1" applyFill="1" applyBorder="1" applyAlignment="1">
      <alignment horizontal="center" vertical="center"/>
    </xf>
    <xf numFmtId="166" fontId="12" fillId="7" borderId="8" xfId="1" applyNumberFormat="1" applyFont="1" applyFill="1" applyBorder="1" applyAlignment="1">
      <alignment horizontal="center" vertical="center"/>
    </xf>
    <xf numFmtId="166" fontId="4" fillId="3" borderId="4" xfId="1" applyNumberFormat="1" applyFont="1" applyFill="1" applyBorder="1" applyAlignment="1">
      <alignment horizontal="center" vertical="center"/>
    </xf>
    <xf numFmtId="166" fontId="4" fillId="3" borderId="5" xfId="1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166" fontId="4" fillId="7" borderId="7" xfId="1" applyNumberFormat="1" applyFont="1" applyFill="1" applyBorder="1" applyAlignment="1">
      <alignment horizontal="center" vertical="center"/>
    </xf>
    <xf numFmtId="166" fontId="4" fillId="7" borderId="11" xfId="1" applyNumberFormat="1" applyFont="1" applyFill="1" applyBorder="1" applyAlignment="1">
      <alignment horizontal="center" vertical="center"/>
    </xf>
    <xf numFmtId="166" fontId="4" fillId="7" borderId="8" xfId="1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66" fontId="4" fillId="8" borderId="1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6" fontId="4" fillId="7" borderId="7" xfId="1" applyNumberFormat="1" applyFont="1" applyFill="1" applyBorder="1" applyAlignment="1">
      <alignment horizontal="center" vertical="center" wrapText="1"/>
    </xf>
    <xf numFmtId="166" fontId="4" fillId="7" borderId="11" xfId="1" applyNumberFormat="1" applyFont="1" applyFill="1" applyBorder="1" applyAlignment="1">
      <alignment horizontal="center" vertical="center" wrapText="1"/>
    </xf>
    <xf numFmtId="166" fontId="4" fillId="7" borderId="8" xfId="1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6" fontId="2" fillId="7" borderId="7" xfId="1" applyNumberFormat="1" applyFont="1" applyFill="1" applyBorder="1" applyAlignment="1">
      <alignment horizontal="center" vertical="center" wrapText="1"/>
    </xf>
    <xf numFmtId="166" fontId="2" fillId="7" borderId="11" xfId="1" applyNumberFormat="1" applyFont="1" applyFill="1" applyBorder="1" applyAlignment="1">
      <alignment horizontal="center" vertical="center" wrapText="1"/>
    </xf>
    <xf numFmtId="166" fontId="2" fillId="7" borderId="8" xfId="1" applyNumberFormat="1" applyFont="1" applyFill="1" applyBorder="1" applyAlignment="1">
      <alignment horizontal="center" vertical="center" wrapText="1"/>
    </xf>
    <xf numFmtId="166" fontId="10" fillId="7" borderId="7" xfId="1" applyNumberFormat="1" applyFont="1" applyFill="1" applyBorder="1" applyAlignment="1">
      <alignment horizontal="center" vertical="center" wrapText="1"/>
    </xf>
    <xf numFmtId="166" fontId="10" fillId="7" borderId="11" xfId="1" applyNumberFormat="1" applyFont="1" applyFill="1" applyBorder="1" applyAlignment="1">
      <alignment horizontal="center" vertical="center" wrapText="1"/>
    </xf>
    <xf numFmtId="166" fontId="10" fillId="7" borderId="8" xfId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0" borderId="8" xfId="1" applyNumberFormat="1" applyFont="1" applyBorder="1" applyAlignment="1">
      <alignment horizontal="center" vertical="center"/>
    </xf>
    <xf numFmtId="166" fontId="2" fillId="0" borderId="11" xfId="1" applyNumberFormat="1" applyFont="1" applyBorder="1" applyAlignment="1">
      <alignment horizontal="center" vertical="center"/>
    </xf>
    <xf numFmtId="166" fontId="2" fillId="0" borderId="8" xfId="1" applyNumberFormat="1" applyFont="1" applyBorder="1" applyAlignment="1">
      <alignment horizontal="center" vertical="center"/>
    </xf>
    <xf numFmtId="166" fontId="4" fillId="3" borderId="7" xfId="1" applyNumberFormat="1" applyFont="1" applyFill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166" fontId="4" fillId="3" borderId="8" xfId="1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6" fontId="11" fillId="3" borderId="4" xfId="1" applyNumberFormat="1" applyFont="1" applyFill="1" applyBorder="1" applyAlignment="1">
      <alignment horizontal="center" vertical="center"/>
    </xf>
    <xf numFmtId="166" fontId="11" fillId="3" borderId="5" xfId="1" applyNumberFormat="1" applyFont="1" applyFill="1" applyBorder="1" applyAlignment="1">
      <alignment horizontal="center" vertical="center"/>
    </xf>
    <xf numFmtId="166" fontId="11" fillId="3" borderId="6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166" fontId="11" fillId="8" borderId="1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66" fontId="17" fillId="3" borderId="4" xfId="1" applyNumberFormat="1" applyFont="1" applyFill="1" applyBorder="1" applyAlignment="1">
      <alignment horizontal="center" vertical="center"/>
    </xf>
    <xf numFmtId="166" fontId="17" fillId="3" borderId="5" xfId="1" applyNumberFormat="1" applyFont="1" applyFill="1" applyBorder="1" applyAlignment="1">
      <alignment horizontal="center" vertical="center"/>
    </xf>
    <xf numFmtId="166" fontId="17" fillId="3" borderId="6" xfId="1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11" fillId="5" borderId="8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66" fontId="4" fillId="9" borderId="1" xfId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14</xdr:row>
      <xdr:rowOff>57150</xdr:rowOff>
    </xdr:from>
    <xdr:to>
      <xdr:col>1</xdr:col>
      <xdr:colOff>1847850</xdr:colOff>
      <xdr:row>16</xdr:row>
      <xdr:rowOff>257175</xdr:rowOff>
    </xdr:to>
    <xdr:sp macro="" textlink="">
      <xdr:nvSpPr>
        <xdr:cNvPr id="2" name="Right Brace 1"/>
        <xdr:cNvSpPr/>
      </xdr:nvSpPr>
      <xdr:spPr>
        <a:xfrm>
          <a:off x="2219325" y="4724400"/>
          <a:ext cx="19050" cy="866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2143125</xdr:colOff>
      <xdr:row>14</xdr:row>
      <xdr:rowOff>47625</xdr:rowOff>
    </xdr:from>
    <xdr:to>
      <xdr:col>1</xdr:col>
      <xdr:colOff>2190750</xdr:colOff>
      <xdr:row>16</xdr:row>
      <xdr:rowOff>247650</xdr:rowOff>
    </xdr:to>
    <xdr:sp macro="" textlink="">
      <xdr:nvSpPr>
        <xdr:cNvPr id="2" name="Right Brace 1"/>
        <xdr:cNvSpPr/>
      </xdr:nvSpPr>
      <xdr:spPr>
        <a:xfrm>
          <a:off x="2533650" y="4714875"/>
          <a:ext cx="47625" cy="866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B40"/>
  <sheetViews>
    <sheetView view="pageLayout" topLeftCell="B23" zoomScaleNormal="80" workbookViewId="0">
      <selection activeCell="B24" sqref="B24"/>
    </sheetView>
  </sheetViews>
  <sheetFormatPr defaultRowHeight="25.5" customHeight="1" x14ac:dyDescent="0.35"/>
  <cols>
    <col min="1" max="1" width="77.28515625" style="111" customWidth="1"/>
    <col min="2" max="2" width="24.85546875" style="111" customWidth="1"/>
    <col min="3" max="17" width="27" style="111" customWidth="1"/>
    <col min="18" max="16384" width="9.140625" style="111"/>
  </cols>
  <sheetData>
    <row r="1" spans="1:2" ht="25.5" customHeight="1" x14ac:dyDescent="0.4">
      <c r="A1" s="218" t="s">
        <v>73</v>
      </c>
      <c r="B1" s="218"/>
    </row>
    <row r="2" spans="1:2" ht="25.5" customHeight="1" x14ac:dyDescent="0.4">
      <c r="A2" s="218" t="s">
        <v>80</v>
      </c>
      <c r="B2" s="218"/>
    </row>
    <row r="3" spans="1:2" ht="25.5" customHeight="1" x14ac:dyDescent="0.35">
      <c r="A3" s="214" t="s">
        <v>81</v>
      </c>
      <c r="B3" s="214"/>
    </row>
    <row r="4" spans="1:2" ht="25.5" customHeight="1" x14ac:dyDescent="0.35">
      <c r="A4" s="215" t="s">
        <v>82</v>
      </c>
      <c r="B4" s="215"/>
    </row>
    <row r="5" spans="1:2" ht="25.5" customHeight="1" x14ac:dyDescent="0.35">
      <c r="A5" s="216" t="s">
        <v>1</v>
      </c>
      <c r="B5" s="145" t="s">
        <v>74</v>
      </c>
    </row>
    <row r="6" spans="1:2" ht="25.5" customHeight="1" x14ac:dyDescent="0.35">
      <c r="A6" s="217"/>
      <c r="B6" s="146" t="s">
        <v>79</v>
      </c>
    </row>
    <row r="7" spans="1:2" ht="25.5" customHeight="1" x14ac:dyDescent="0.35">
      <c r="A7" s="112" t="s">
        <v>73</v>
      </c>
      <c r="B7" s="158"/>
    </row>
    <row r="8" spans="1:2" ht="25.5" customHeight="1" x14ac:dyDescent="0.35">
      <c r="A8" s="113" t="s">
        <v>72</v>
      </c>
      <c r="B8" s="116">
        <f>+'7..บริหารวิชาการ'!I14</f>
        <v>800000</v>
      </c>
    </row>
    <row r="9" spans="1:2" ht="25.5" customHeight="1" x14ac:dyDescent="0.35">
      <c r="A9" s="113" t="s">
        <v>78</v>
      </c>
      <c r="B9" s="116">
        <f>+'7..บริหารวิชาการ'!I18</f>
        <v>100000</v>
      </c>
    </row>
    <row r="10" spans="1:2" ht="25.5" hidden="1" customHeight="1" x14ac:dyDescent="0.35">
      <c r="A10" s="113" t="s">
        <v>71</v>
      </c>
      <c r="B10" s="116"/>
    </row>
    <row r="11" spans="1:2" ht="25.5" customHeight="1" x14ac:dyDescent="0.35">
      <c r="A11" s="114" t="s">
        <v>316</v>
      </c>
      <c r="B11" s="116">
        <f>+'7..บริหารวิชาการ'!I24</f>
        <v>1000000</v>
      </c>
    </row>
    <row r="12" spans="1:2" ht="25.5" hidden="1" customHeight="1" x14ac:dyDescent="0.35">
      <c r="A12" s="113" t="s">
        <v>70</v>
      </c>
      <c r="B12" s="116"/>
    </row>
    <row r="13" spans="1:2" ht="25.5" customHeight="1" x14ac:dyDescent="0.35">
      <c r="A13" s="113" t="s">
        <v>317</v>
      </c>
      <c r="B13" s="116">
        <f>+'8.ร่วมมือโรงเรียน ผปค.'!I34+'8.พัฒนาระดับปฐมวัย'!I44+'8.พัฒนาคุณภาพ นร.'!I31</f>
        <v>1059700</v>
      </c>
    </row>
    <row r="14" spans="1:2" ht="24.75" customHeight="1" x14ac:dyDescent="0.35">
      <c r="A14" s="113" t="s">
        <v>69</v>
      </c>
      <c r="B14" s="116">
        <f>+'9.ศักยภาพภาษาไทย'!I10+'9.วันภาษาไทย'!I11+'9.วันสุนทรภู่'!I14</f>
        <v>150000</v>
      </c>
    </row>
    <row r="15" spans="1:2" ht="25.5" customHeight="1" x14ac:dyDescent="0.35">
      <c r="A15" s="113" t="s">
        <v>68</v>
      </c>
      <c r="B15" s="116">
        <f>+'10.คณิตศาสตร์'!I32</f>
        <v>153000</v>
      </c>
    </row>
    <row r="16" spans="1:2" ht="25.5" customHeight="1" x14ac:dyDescent="0.35">
      <c r="A16" s="113" t="s">
        <v>67</v>
      </c>
      <c r="B16" s="116">
        <f>+'11.วิทย์ ภานใน รร.'!I29+'11.วิทย์ ภายนอก รร.'!I16</f>
        <v>120000</v>
      </c>
    </row>
    <row r="17" spans="1:2" ht="25.5" customHeight="1" x14ac:dyDescent="0.35">
      <c r="A17" s="113" t="s">
        <v>66</v>
      </c>
      <c r="B17" s="116">
        <f>+'12.เทคโนโลยี Contest-word'!I8</f>
        <v>10000</v>
      </c>
    </row>
    <row r="18" spans="1:2" ht="25.5" customHeight="1" x14ac:dyDescent="0.35">
      <c r="A18" s="113" t="s">
        <v>65</v>
      </c>
      <c r="B18" s="116">
        <f>+'13.สังคม หนุน้อยใฝ่ธรรมะ'!I39+'13.สังคม วันสำคัญ'!I18+'13.สังคม ปันน้ำใจ'!I12</f>
        <v>142500</v>
      </c>
    </row>
    <row r="19" spans="1:2" ht="25.5" customHeight="1" x14ac:dyDescent="0.35">
      <c r="A19" s="113" t="s">
        <v>64</v>
      </c>
      <c r="B19" s="116">
        <f>+'14.สุขศึกษารูปแบบการสอน'!I11+'14.กีฬาสี'!I9</f>
        <v>240900</v>
      </c>
    </row>
    <row r="20" spans="1:2" ht="25.5" customHeight="1" x14ac:dyDescent="0.35">
      <c r="A20" s="113" t="s">
        <v>63</v>
      </c>
      <c r="B20" s="116">
        <f>+'15.ทัศนศิลป์'!I9</f>
        <v>185600</v>
      </c>
    </row>
    <row r="21" spans="1:2" ht="25.5" customHeight="1" x14ac:dyDescent="0.35">
      <c r="A21" s="113" t="s">
        <v>62</v>
      </c>
      <c r="B21" s="116">
        <f>+'16.ดนตรี'!I31</f>
        <v>218000</v>
      </c>
    </row>
    <row r="22" spans="1:2" ht="25.5" customHeight="1" x14ac:dyDescent="0.35">
      <c r="A22" s="113" t="s">
        <v>61</v>
      </c>
      <c r="B22" s="116">
        <f>+'17.นาฏศิลป์'!I10</f>
        <v>40000</v>
      </c>
    </row>
    <row r="23" spans="1:2" ht="25.5" customHeight="1" x14ac:dyDescent="0.35">
      <c r="A23" s="113" t="s">
        <v>59</v>
      </c>
      <c r="B23" s="116">
        <f>+'18.เกษตร'!I17</f>
        <v>100000</v>
      </c>
    </row>
    <row r="24" spans="1:2" ht="25.5" customHeight="1" x14ac:dyDescent="0.35">
      <c r="A24" s="113" t="s">
        <v>60</v>
      </c>
      <c r="B24" s="116">
        <f>+'19.งานบ้าน ทักษะชีวิต'!I18+'19.งานบ้าน สื่อรักวันสำคัญ'!I12</f>
        <v>290000</v>
      </c>
    </row>
    <row r="25" spans="1:2" ht="25.5" customHeight="1" x14ac:dyDescent="0.35">
      <c r="A25" s="113" t="s">
        <v>58</v>
      </c>
      <c r="B25" s="116">
        <f>+'20.ต่างประเทศ FLDis'!I18+'20.ต่างประเทศ ILCA '!I17+'20.ต่างประเทศ FLT'!I7</f>
        <v>152000</v>
      </c>
    </row>
    <row r="26" spans="1:2" ht="25.5" customHeight="1" x14ac:dyDescent="0.35">
      <c r="A26" s="113" t="s">
        <v>57</v>
      </c>
      <c r="B26" s="116">
        <v>0</v>
      </c>
    </row>
    <row r="27" spans="1:2" ht="25.5" customHeight="1" x14ac:dyDescent="0.35">
      <c r="A27" s="113" t="s">
        <v>311</v>
      </c>
      <c r="B27" s="116">
        <f>+'21.Day Camp'!I18</f>
        <v>376000</v>
      </c>
    </row>
    <row r="28" spans="1:2" ht="25.5" customHeight="1" x14ac:dyDescent="0.35">
      <c r="A28" s="113" t="s">
        <v>312</v>
      </c>
      <c r="B28" s="116">
        <f>+'22.ลูกเสือ ป.4'!I18</f>
        <v>400000</v>
      </c>
    </row>
    <row r="29" spans="1:2" ht="25.5" customHeight="1" x14ac:dyDescent="0.35">
      <c r="A29" s="113" t="s">
        <v>313</v>
      </c>
      <c r="B29" s="116">
        <f>+'23.ลูกเสือ ป.5'!I21</f>
        <v>668000</v>
      </c>
    </row>
    <row r="30" spans="1:2" ht="25.5" customHeight="1" x14ac:dyDescent="0.35">
      <c r="A30" s="113" t="s">
        <v>314</v>
      </c>
      <c r="B30" s="116">
        <f>+'24.ลูกเสือ ป.6'!I25</f>
        <v>833000</v>
      </c>
    </row>
    <row r="31" spans="1:2" ht="25.5" customHeight="1" x14ac:dyDescent="0.35">
      <c r="A31" s="113" t="s">
        <v>56</v>
      </c>
      <c r="B31" s="116">
        <f>+'25.ฉันทะ'!I9</f>
        <v>100000</v>
      </c>
    </row>
    <row r="32" spans="1:2" ht="25.5" customHeight="1" x14ac:dyDescent="0.35">
      <c r="A32" s="113" t="s">
        <v>315</v>
      </c>
      <c r="B32" s="116">
        <f>+'26.C-STEAM'!I9</f>
        <v>100000</v>
      </c>
    </row>
    <row r="33" spans="1:2" ht="25.5" customHeight="1" x14ac:dyDescent="0.35">
      <c r="A33" s="113" t="s">
        <v>55</v>
      </c>
      <c r="B33" s="116">
        <f>+'27.จิตอาสา'!I8</f>
        <v>12000</v>
      </c>
    </row>
    <row r="34" spans="1:2" ht="25.5" customHeight="1" x14ac:dyDescent="0.35">
      <c r="A34" s="113" t="s">
        <v>291</v>
      </c>
      <c r="B34" s="116">
        <f>+'29.ตารางสอนตาราสอบ'!I8</f>
        <v>25000</v>
      </c>
    </row>
    <row r="35" spans="1:2" ht="25.5" customHeight="1" x14ac:dyDescent="0.35">
      <c r="A35" s="113" t="s">
        <v>292</v>
      </c>
      <c r="B35" s="116">
        <f>+'28.วัดผล'!I28</f>
        <v>430000</v>
      </c>
    </row>
    <row r="36" spans="1:2" ht="25.5" customHeight="1" x14ac:dyDescent="0.35">
      <c r="A36" s="113" t="s">
        <v>323</v>
      </c>
      <c r="B36" s="116">
        <f>+'30..Blended'!I15</f>
        <v>470000</v>
      </c>
    </row>
    <row r="37" spans="1:2" ht="25.5" customHeight="1" x14ac:dyDescent="0.35">
      <c r="A37" s="113" t="s">
        <v>318</v>
      </c>
      <c r="B37" s="116">
        <f>+'31.ศูนย์ฉันทะ'!I12</f>
        <v>164000</v>
      </c>
    </row>
    <row r="38" spans="1:2" ht="25.5" customHeight="1" x14ac:dyDescent="0.35">
      <c r="A38" s="113" t="s">
        <v>319</v>
      </c>
      <c r="B38" s="116">
        <f>+'32.steam Education'!I10+'32.steam Club'!I34</f>
        <v>1882000</v>
      </c>
    </row>
    <row r="39" spans="1:2" ht="25.5" customHeight="1" thickBot="1" x14ac:dyDescent="0.4">
      <c r="A39" s="117" t="s">
        <v>23</v>
      </c>
      <c r="B39" s="115">
        <f>SUM(B8:B38)</f>
        <v>10221700</v>
      </c>
    </row>
    <row r="40" spans="1:2" ht="25.5" customHeight="1" thickTop="1" x14ac:dyDescent="0.35"/>
  </sheetData>
  <mergeCells count="5">
    <mergeCell ref="A3:B3"/>
    <mergeCell ref="A4:B4"/>
    <mergeCell ref="A5:A6"/>
    <mergeCell ref="A1:B1"/>
    <mergeCell ref="A2:B2"/>
  </mergeCells>
  <pageMargins left="0.70866141732283472" right="0.70866141732283472" top="0.55118110236220474" bottom="0.35433070866141736" header="0.31496062992125984" footer="0.19685039370078741"/>
  <pageSetup paperSize="9" scale="85" firstPageNumber="8" orientation="portrait" useFirstPageNumber="1" r:id="rId1"/>
  <headerFooter>
    <oddHeader>&amp;R&amp;P</oddHeader>
    <oddFooter>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30"/>
  <sheetViews>
    <sheetView workbookViewId="0">
      <selection activeCell="L17" sqref="L17"/>
    </sheetView>
  </sheetViews>
  <sheetFormatPr defaultColWidth="9.140625" defaultRowHeight="27" customHeight="1" x14ac:dyDescent="0.25"/>
  <cols>
    <col min="1" max="1" width="5.85546875" style="1" customWidth="1"/>
    <col min="2" max="2" width="33.42578125" style="1" customWidth="1"/>
    <col min="3" max="3" width="11.85546875" style="8" bestFit="1" customWidth="1"/>
    <col min="4" max="4" width="10.140625" style="8" bestFit="1" customWidth="1"/>
    <col min="5" max="5" width="11.7109375" style="8" customWidth="1"/>
    <col min="6" max="6" width="11.140625" style="8" bestFit="1" customWidth="1"/>
    <col min="7" max="7" width="14.425781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7" customHeight="1" x14ac:dyDescent="0.25">
      <c r="A1" s="225" t="s">
        <v>155</v>
      </c>
      <c r="B1" s="225"/>
      <c r="C1" s="225"/>
      <c r="D1" s="225"/>
      <c r="E1" s="225"/>
      <c r="F1" s="225"/>
      <c r="G1" s="225"/>
    </row>
    <row r="2" spans="1:7" ht="27" customHeight="1" x14ac:dyDescent="0.25">
      <c r="A2" s="225" t="s">
        <v>157</v>
      </c>
      <c r="B2" s="225"/>
      <c r="C2" s="225"/>
      <c r="D2" s="225"/>
      <c r="E2" s="225"/>
      <c r="F2" s="225"/>
      <c r="G2" s="225"/>
    </row>
    <row r="3" spans="1:7" ht="27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7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7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7" ht="27" customHeight="1" x14ac:dyDescent="0.25">
      <c r="A6" s="150" t="s">
        <v>166</v>
      </c>
      <c r="B6" s="151"/>
      <c r="C6" s="151"/>
      <c r="D6" s="151"/>
      <c r="E6" s="151"/>
      <c r="F6" s="151"/>
      <c r="G6" s="152"/>
    </row>
    <row r="7" spans="1:7" ht="27" customHeight="1" x14ac:dyDescent="0.25">
      <c r="A7" s="6">
        <v>1</v>
      </c>
      <c r="B7" s="23" t="s">
        <v>19</v>
      </c>
      <c r="C7" s="7"/>
      <c r="D7" s="7"/>
      <c r="E7" s="7">
        <v>15000</v>
      </c>
      <c r="F7" s="7"/>
      <c r="G7" s="7"/>
    </row>
    <row r="8" spans="1:7" ht="27" customHeight="1" x14ac:dyDescent="0.25">
      <c r="A8" s="6">
        <v>2</v>
      </c>
      <c r="B8" s="23" t="s">
        <v>20</v>
      </c>
      <c r="C8" s="7"/>
      <c r="D8" s="7"/>
      <c r="E8" s="7">
        <v>40000</v>
      </c>
      <c r="F8" s="7"/>
      <c r="G8" s="7"/>
    </row>
    <row r="9" spans="1:7" ht="27" customHeight="1" x14ac:dyDescent="0.25">
      <c r="A9" s="6">
        <v>3</v>
      </c>
      <c r="B9" s="23" t="s">
        <v>21</v>
      </c>
      <c r="C9" s="7"/>
      <c r="D9" s="7"/>
      <c r="E9" s="7">
        <v>3000</v>
      </c>
      <c r="F9" s="7"/>
      <c r="G9" s="7"/>
    </row>
    <row r="10" spans="1:7" ht="27" customHeight="1" x14ac:dyDescent="0.25">
      <c r="A10" s="85"/>
      <c r="B10" s="86" t="s">
        <v>23</v>
      </c>
      <c r="C10" s="229">
        <f>SUM(C7:F9)</f>
        <v>58000</v>
      </c>
      <c r="D10" s="230"/>
      <c r="E10" s="230"/>
      <c r="F10" s="230"/>
      <c r="G10" s="231"/>
    </row>
    <row r="11" spans="1:7" ht="27" customHeight="1" x14ac:dyDescent="0.25">
      <c r="A11" s="150" t="s">
        <v>167</v>
      </c>
      <c r="B11" s="151"/>
      <c r="C11" s="151"/>
      <c r="D11" s="151"/>
      <c r="E11" s="151"/>
      <c r="F11" s="151"/>
      <c r="G11" s="152"/>
    </row>
    <row r="12" spans="1:7" ht="27" customHeight="1" x14ac:dyDescent="0.25">
      <c r="A12" s="6">
        <v>1</v>
      </c>
      <c r="B12" s="23" t="s">
        <v>19</v>
      </c>
      <c r="C12" s="7"/>
      <c r="D12" s="7"/>
      <c r="E12" s="7">
        <v>5000</v>
      </c>
      <c r="F12" s="7"/>
      <c r="G12" s="7"/>
    </row>
    <row r="13" spans="1:7" ht="27" customHeight="1" x14ac:dyDescent="0.25">
      <c r="A13" s="90"/>
      <c r="B13" s="86" t="s">
        <v>23</v>
      </c>
      <c r="C13" s="229">
        <f>SUM(C12:F12)</f>
        <v>5000</v>
      </c>
      <c r="D13" s="230"/>
      <c r="E13" s="230"/>
      <c r="F13" s="230"/>
      <c r="G13" s="231"/>
    </row>
    <row r="14" spans="1:7" ht="27" customHeight="1" x14ac:dyDescent="0.25">
      <c r="A14" s="153" t="s">
        <v>168</v>
      </c>
      <c r="B14" s="155"/>
      <c r="C14" s="155"/>
      <c r="D14" s="155"/>
      <c r="E14" s="155"/>
      <c r="F14" s="155"/>
      <c r="G14" s="154"/>
    </row>
    <row r="15" spans="1:7" ht="27" customHeight="1" x14ac:dyDescent="0.25">
      <c r="A15" s="6">
        <v>1</v>
      </c>
      <c r="B15" s="23" t="s">
        <v>19</v>
      </c>
      <c r="C15" s="7"/>
      <c r="D15" s="7"/>
      <c r="E15" s="7">
        <v>1000</v>
      </c>
      <c r="F15" s="7"/>
      <c r="G15" s="7"/>
    </row>
    <row r="16" spans="1:7" ht="27" customHeight="1" x14ac:dyDescent="0.25">
      <c r="A16" s="85"/>
      <c r="B16" s="86" t="s">
        <v>23</v>
      </c>
      <c r="C16" s="229">
        <f>SUM(C15:F15)</f>
        <v>1000</v>
      </c>
      <c r="D16" s="230"/>
      <c r="E16" s="230"/>
      <c r="F16" s="230"/>
      <c r="G16" s="231"/>
    </row>
    <row r="17" spans="1:9" ht="27" customHeight="1" x14ac:dyDescent="0.25">
      <c r="A17" s="150" t="s">
        <v>169</v>
      </c>
      <c r="B17" s="151"/>
      <c r="C17" s="151"/>
      <c r="D17" s="151"/>
      <c r="E17" s="151"/>
      <c r="F17" s="151"/>
      <c r="G17" s="152"/>
    </row>
    <row r="18" spans="1:9" ht="27" customHeight="1" x14ac:dyDescent="0.25">
      <c r="A18" s="6">
        <v>1</v>
      </c>
      <c r="B18" s="23" t="s">
        <v>19</v>
      </c>
      <c r="C18" s="7"/>
      <c r="D18" s="7"/>
      <c r="E18" s="7">
        <v>9000</v>
      </c>
      <c r="F18" s="7"/>
      <c r="G18" s="7"/>
    </row>
    <row r="19" spans="1:9" ht="27" customHeight="1" x14ac:dyDescent="0.25">
      <c r="A19" s="85"/>
      <c r="B19" s="89" t="s">
        <v>23</v>
      </c>
      <c r="C19" s="236">
        <f>SUM(C18:F18)</f>
        <v>9000</v>
      </c>
      <c r="D19" s="237"/>
      <c r="E19" s="237"/>
      <c r="F19" s="237"/>
      <c r="G19" s="238"/>
    </row>
    <row r="20" spans="1:9" ht="27" customHeight="1" x14ac:dyDescent="0.25">
      <c r="A20" s="150" t="s">
        <v>170</v>
      </c>
      <c r="B20" s="151"/>
      <c r="C20" s="151"/>
      <c r="D20" s="151"/>
      <c r="E20" s="151"/>
      <c r="F20" s="151"/>
      <c r="G20" s="152"/>
    </row>
    <row r="21" spans="1:9" ht="27" customHeight="1" x14ac:dyDescent="0.25">
      <c r="A21" s="6">
        <v>1</v>
      </c>
      <c r="B21" s="23" t="s">
        <v>19</v>
      </c>
      <c r="C21" s="15"/>
      <c r="D21" s="15"/>
      <c r="E21" s="15">
        <v>9000</v>
      </c>
      <c r="F21" s="15"/>
      <c r="G21" s="15"/>
    </row>
    <row r="22" spans="1:9" ht="27" customHeight="1" x14ac:dyDescent="0.25">
      <c r="A22" s="85"/>
      <c r="B22" s="89" t="s">
        <v>23</v>
      </c>
      <c r="C22" s="236">
        <f>SUM(C20:F21)</f>
        <v>9000</v>
      </c>
      <c r="D22" s="237"/>
      <c r="E22" s="237"/>
      <c r="F22" s="237"/>
      <c r="G22" s="238"/>
    </row>
    <row r="23" spans="1:9" ht="27" customHeight="1" x14ac:dyDescent="0.25">
      <c r="A23" s="150" t="s">
        <v>171</v>
      </c>
      <c r="B23" s="151"/>
      <c r="C23" s="151"/>
      <c r="D23" s="151"/>
      <c r="E23" s="151"/>
      <c r="F23" s="151"/>
      <c r="G23" s="152"/>
    </row>
    <row r="24" spans="1:9" ht="27" customHeight="1" x14ac:dyDescent="0.25">
      <c r="A24" s="6">
        <v>1</v>
      </c>
      <c r="B24" s="23" t="s">
        <v>19</v>
      </c>
      <c r="C24" s="15"/>
      <c r="D24" s="15"/>
      <c r="E24" s="15">
        <v>9000</v>
      </c>
      <c r="F24" s="15"/>
      <c r="G24" s="15"/>
    </row>
    <row r="25" spans="1:9" ht="27" customHeight="1" x14ac:dyDescent="0.25">
      <c r="A25" s="85"/>
      <c r="B25" s="89" t="s">
        <v>23</v>
      </c>
      <c r="C25" s="236">
        <f>SUM(C23:F24)</f>
        <v>9000</v>
      </c>
      <c r="D25" s="237"/>
      <c r="E25" s="237"/>
      <c r="F25" s="237"/>
      <c r="G25" s="238"/>
    </row>
    <row r="26" spans="1:9" ht="27" customHeight="1" x14ac:dyDescent="0.25">
      <c r="A26" s="150" t="s">
        <v>172</v>
      </c>
      <c r="B26" s="151"/>
      <c r="C26" s="151"/>
      <c r="D26" s="151"/>
      <c r="E26" s="151"/>
      <c r="F26" s="151"/>
      <c r="G26" s="152"/>
    </row>
    <row r="27" spans="1:9" ht="27" customHeight="1" x14ac:dyDescent="0.25">
      <c r="A27" s="6">
        <v>1</v>
      </c>
      <c r="B27" s="23" t="s">
        <v>19</v>
      </c>
      <c r="C27" s="15"/>
      <c r="D27" s="15"/>
      <c r="E27" s="15">
        <v>9000</v>
      </c>
      <c r="F27" s="15"/>
      <c r="G27" s="15"/>
    </row>
    <row r="28" spans="1:9" ht="27" customHeight="1" x14ac:dyDescent="0.25">
      <c r="A28" s="85"/>
      <c r="B28" s="89" t="s">
        <v>23</v>
      </c>
      <c r="C28" s="254">
        <f>SUM(C26:F27)</f>
        <v>9000</v>
      </c>
      <c r="D28" s="255"/>
      <c r="E28" s="255"/>
      <c r="F28" s="255"/>
      <c r="G28" s="256"/>
    </row>
    <row r="29" spans="1:9" ht="27" customHeight="1" thickBot="1" x14ac:dyDescent="0.3">
      <c r="A29" s="43"/>
      <c r="B29" s="44" t="s">
        <v>10</v>
      </c>
      <c r="C29" s="222">
        <f>C10+C13+C16+C19+C22+C25+C28</f>
        <v>100000</v>
      </c>
      <c r="D29" s="223"/>
      <c r="E29" s="223"/>
      <c r="F29" s="223"/>
      <c r="G29" s="224"/>
      <c r="I29" s="104">
        <f>+C29</f>
        <v>100000</v>
      </c>
    </row>
    <row r="30" spans="1:9" ht="27" customHeight="1" thickTop="1" x14ac:dyDescent="0.25"/>
  </sheetData>
  <mergeCells count="14">
    <mergeCell ref="A4:A5"/>
    <mergeCell ref="B4:B5"/>
    <mergeCell ref="C4:G4"/>
    <mergeCell ref="A1:G1"/>
    <mergeCell ref="A3:G3"/>
    <mergeCell ref="A2:G2"/>
    <mergeCell ref="C29:G29"/>
    <mergeCell ref="C10:G10"/>
    <mergeCell ref="C13:G13"/>
    <mergeCell ref="C16:G16"/>
    <mergeCell ref="C22:G22"/>
    <mergeCell ref="C25:G25"/>
    <mergeCell ref="C28:G28"/>
    <mergeCell ref="C19:G19"/>
  </mergeCells>
  <pageMargins left="0.62992125984251968" right="0.23622047244094491" top="0.62992125984251968" bottom="0.23622047244094491" header="0" footer="0"/>
  <pageSetup paperSize="9" scale="95" firstPageNumber="17" orientation="portrait" useFirstPageNumber="1" r:id="rId1"/>
  <headerFooter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17"/>
  <sheetViews>
    <sheetView workbookViewId="0">
      <selection activeCell="H19" sqref="H19"/>
    </sheetView>
  </sheetViews>
  <sheetFormatPr defaultColWidth="9.140625" defaultRowHeight="21" x14ac:dyDescent="0.25"/>
  <cols>
    <col min="1" max="1" width="5.85546875" style="1" customWidth="1"/>
    <col min="2" max="2" width="35.85546875" style="1" customWidth="1"/>
    <col min="3" max="3" width="11.85546875" style="8" bestFit="1" customWidth="1"/>
    <col min="4" max="4" width="10.140625" style="8" bestFit="1" customWidth="1"/>
    <col min="5" max="5" width="9.42578125" style="8" customWidth="1"/>
    <col min="6" max="6" width="11.140625" style="8" bestFit="1" customWidth="1"/>
    <col min="7" max="7" width="13.710937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155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156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9" ht="24.75" customHeight="1" x14ac:dyDescent="0.25">
      <c r="A6" s="150" t="s">
        <v>201</v>
      </c>
      <c r="B6" s="151"/>
      <c r="C6" s="151"/>
      <c r="D6" s="151"/>
      <c r="E6" s="151"/>
      <c r="F6" s="151"/>
      <c r="G6" s="152"/>
    </row>
    <row r="7" spans="1:9" ht="42" x14ac:dyDescent="0.25">
      <c r="A7" s="2">
        <v>1</v>
      </c>
      <c r="B7" s="22" t="s">
        <v>88</v>
      </c>
      <c r="C7" s="4">
        <v>10000</v>
      </c>
      <c r="D7" s="4"/>
      <c r="E7" s="4"/>
      <c r="F7" s="4"/>
      <c r="G7" s="4"/>
    </row>
    <row r="8" spans="1:9" x14ac:dyDescent="0.25">
      <c r="A8" s="123">
        <v>2</v>
      </c>
      <c r="B8" s="22" t="s">
        <v>202</v>
      </c>
      <c r="C8" s="7"/>
      <c r="D8" s="7">
        <v>5000</v>
      </c>
      <c r="E8" s="7"/>
      <c r="F8" s="7"/>
      <c r="G8" s="7"/>
    </row>
    <row r="9" spans="1:9" ht="24.75" customHeight="1" x14ac:dyDescent="0.25">
      <c r="A9" s="85"/>
      <c r="B9" s="86" t="s">
        <v>23</v>
      </c>
      <c r="C9" s="229">
        <f>SUM(C7:F8)</f>
        <v>15000</v>
      </c>
      <c r="D9" s="230"/>
      <c r="E9" s="230"/>
      <c r="F9" s="230"/>
      <c r="G9" s="231"/>
    </row>
    <row r="10" spans="1:9" x14ac:dyDescent="0.25">
      <c r="A10" s="150" t="s">
        <v>164</v>
      </c>
      <c r="B10" s="151"/>
      <c r="C10" s="151"/>
      <c r="D10" s="151"/>
      <c r="E10" s="151"/>
      <c r="F10" s="151"/>
      <c r="G10" s="152"/>
    </row>
    <row r="11" spans="1:9" ht="42" x14ac:dyDescent="0.25">
      <c r="A11" s="2">
        <v>1</v>
      </c>
      <c r="B11" s="22" t="s">
        <v>88</v>
      </c>
      <c r="C11" s="4">
        <v>2400</v>
      </c>
      <c r="D11" s="4"/>
      <c r="E11" s="4"/>
      <c r="F11" s="4"/>
      <c r="G11" s="4"/>
    </row>
    <row r="12" spans="1:9" ht="24.75" customHeight="1" x14ac:dyDescent="0.25">
      <c r="A12" s="90"/>
      <c r="B12" s="86" t="s">
        <v>23</v>
      </c>
      <c r="C12" s="229">
        <f>SUM(C11:F11)</f>
        <v>2400</v>
      </c>
      <c r="D12" s="230"/>
      <c r="E12" s="230"/>
      <c r="F12" s="230"/>
      <c r="G12" s="231"/>
    </row>
    <row r="13" spans="1:9" ht="24.75" customHeight="1" x14ac:dyDescent="0.25">
      <c r="A13" s="153" t="s">
        <v>165</v>
      </c>
      <c r="B13" s="155"/>
      <c r="C13" s="155"/>
      <c r="D13" s="155"/>
      <c r="E13" s="155"/>
      <c r="F13" s="155"/>
      <c r="G13" s="154"/>
    </row>
    <row r="14" spans="1:9" ht="42" x14ac:dyDescent="0.25">
      <c r="A14" s="2">
        <v>1</v>
      </c>
      <c r="B14" s="22" t="s">
        <v>88</v>
      </c>
      <c r="C14" s="4">
        <v>2600</v>
      </c>
      <c r="D14" s="4"/>
      <c r="E14" s="4"/>
      <c r="F14" s="4"/>
      <c r="G14" s="4"/>
    </row>
    <row r="15" spans="1:9" ht="24.75" customHeight="1" x14ac:dyDescent="0.25">
      <c r="A15" s="85"/>
      <c r="B15" s="86" t="s">
        <v>23</v>
      </c>
      <c r="C15" s="229">
        <f>SUM(C14:F14)</f>
        <v>2600</v>
      </c>
      <c r="D15" s="230"/>
      <c r="E15" s="230"/>
      <c r="F15" s="230"/>
      <c r="G15" s="231"/>
    </row>
    <row r="16" spans="1:9" ht="24.75" customHeight="1" thickBot="1" x14ac:dyDescent="0.3">
      <c r="A16" s="43"/>
      <c r="B16" s="44" t="s">
        <v>10</v>
      </c>
      <c r="C16" s="222">
        <f>C9+C12+C15</f>
        <v>20000</v>
      </c>
      <c r="D16" s="223"/>
      <c r="E16" s="223"/>
      <c r="F16" s="223"/>
      <c r="G16" s="224"/>
      <c r="I16" s="104">
        <f>+C16</f>
        <v>20000</v>
      </c>
    </row>
    <row r="17" ht="21.75" thickTop="1" x14ac:dyDescent="0.25"/>
  </sheetData>
  <mergeCells count="10">
    <mergeCell ref="C16:G16"/>
    <mergeCell ref="C9:G9"/>
    <mergeCell ref="C12:G12"/>
    <mergeCell ref="C15:G15"/>
    <mergeCell ref="A1:G1"/>
    <mergeCell ref="A3:G3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18" orientation="portrait" useFirstPageNumber="1" r:id="rId1"/>
  <headerFooter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9"/>
  <sheetViews>
    <sheetView workbookViewId="0">
      <selection activeCell="G15" sqref="G15"/>
    </sheetView>
  </sheetViews>
  <sheetFormatPr defaultColWidth="9.140625" defaultRowHeight="24.75" customHeight="1" x14ac:dyDescent="0.25"/>
  <cols>
    <col min="1" max="1" width="5.85546875" style="1" customWidth="1"/>
    <col min="2" max="2" width="32.5703125" style="1" customWidth="1"/>
    <col min="3" max="3" width="11.85546875" style="8" bestFit="1" customWidth="1"/>
    <col min="4" max="4" width="11.28515625" style="34" bestFit="1" customWidth="1"/>
    <col min="5" max="5" width="11.42578125" style="8" customWidth="1"/>
    <col min="6" max="6" width="11.140625" style="8" bestFit="1" customWidth="1"/>
    <col min="7" max="7" width="14.140625" style="8" customWidth="1"/>
    <col min="8" max="8" width="9.140625" style="1" customWidth="1"/>
    <col min="9" max="16384" width="9.140625" style="1"/>
  </cols>
  <sheetData>
    <row r="1" spans="1:9" ht="24.75" customHeight="1" x14ac:dyDescent="0.25">
      <c r="A1" s="225" t="s">
        <v>66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203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9" ht="24.75" customHeight="1" x14ac:dyDescent="0.25">
      <c r="A6" s="150" t="s">
        <v>204</v>
      </c>
      <c r="B6" s="151"/>
      <c r="C6" s="151"/>
      <c r="D6" s="151"/>
      <c r="E6" s="151"/>
      <c r="F6" s="151"/>
      <c r="G6" s="152"/>
    </row>
    <row r="7" spans="1:9" ht="42" x14ac:dyDescent="0.25">
      <c r="A7" s="10">
        <v>1</v>
      </c>
      <c r="B7" s="39" t="s">
        <v>321</v>
      </c>
      <c r="C7" s="15"/>
      <c r="D7" s="32"/>
      <c r="E7" s="15">
        <v>10000</v>
      </c>
      <c r="F7" s="31"/>
      <c r="G7" s="30"/>
    </row>
    <row r="8" spans="1:9" ht="24.75" customHeight="1" thickBot="1" x14ac:dyDescent="0.3">
      <c r="A8" s="43"/>
      <c r="B8" s="44" t="s">
        <v>10</v>
      </c>
      <c r="C8" s="222">
        <f>SUM(C7:F7)</f>
        <v>10000</v>
      </c>
      <c r="D8" s="223"/>
      <c r="E8" s="223"/>
      <c r="F8" s="223"/>
      <c r="G8" s="224"/>
      <c r="I8" s="104">
        <f>+C8</f>
        <v>10000</v>
      </c>
    </row>
    <row r="9" spans="1:9" ht="24.75" customHeight="1" thickTop="1" x14ac:dyDescent="0.25"/>
  </sheetData>
  <mergeCells count="7">
    <mergeCell ref="A1:G1"/>
    <mergeCell ref="A3:G3"/>
    <mergeCell ref="C8:G8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18" orientation="portrait" useFirstPageNumber="1" r:id="rId1"/>
  <headerFooter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40"/>
  <sheetViews>
    <sheetView topLeftCell="A13" workbookViewId="0">
      <selection activeCell="K15" sqref="K15"/>
    </sheetView>
  </sheetViews>
  <sheetFormatPr defaultColWidth="9.140625" defaultRowHeight="24.75" customHeight="1" x14ac:dyDescent="0.25"/>
  <cols>
    <col min="1" max="1" width="5.85546875" style="1" customWidth="1"/>
    <col min="2" max="2" width="34.42578125" style="1" customWidth="1"/>
    <col min="3" max="3" width="11.85546875" style="8" bestFit="1" customWidth="1"/>
    <col min="4" max="4" width="10.140625" style="8" bestFit="1" customWidth="1"/>
    <col min="5" max="5" width="10.85546875" style="8" customWidth="1"/>
    <col min="6" max="6" width="11.140625" style="8" bestFit="1" customWidth="1"/>
    <col min="7" max="7" width="14.42578125" style="8" bestFit="1" customWidth="1"/>
    <col min="8" max="8" width="9.140625" style="1" customWidth="1"/>
    <col min="9" max="9" width="0" style="1" hidden="1" customWidth="1"/>
    <col min="10" max="16384" width="9.140625" style="1"/>
  </cols>
  <sheetData>
    <row r="1" spans="1:7" ht="24.75" customHeight="1" x14ac:dyDescent="0.25">
      <c r="A1" s="225" t="s">
        <v>138</v>
      </c>
      <c r="B1" s="225"/>
      <c r="C1" s="225"/>
      <c r="D1" s="225"/>
      <c r="E1" s="225"/>
      <c r="F1" s="225"/>
      <c r="G1" s="225"/>
    </row>
    <row r="2" spans="1:7" ht="24.75" customHeight="1" x14ac:dyDescent="0.25">
      <c r="A2" s="225" t="s">
        <v>139</v>
      </c>
      <c r="B2" s="225"/>
      <c r="C2" s="225"/>
      <c r="D2" s="225"/>
      <c r="E2" s="225"/>
      <c r="F2" s="225"/>
      <c r="G2" s="225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7" ht="24.75" customHeight="1" x14ac:dyDescent="0.25">
      <c r="A6" s="150" t="s">
        <v>173</v>
      </c>
      <c r="B6" s="151"/>
      <c r="C6" s="151"/>
      <c r="D6" s="151"/>
      <c r="E6" s="151"/>
      <c r="F6" s="151"/>
      <c r="G6" s="152"/>
    </row>
    <row r="7" spans="1:7" ht="24.75" customHeight="1" x14ac:dyDescent="0.25">
      <c r="A7" s="10">
        <v>1</v>
      </c>
      <c r="B7" s="12" t="s">
        <v>47</v>
      </c>
      <c r="C7" s="15"/>
      <c r="D7" s="15"/>
      <c r="E7" s="15">
        <v>4500</v>
      </c>
      <c r="F7" s="144"/>
      <c r="G7" s="7"/>
    </row>
    <row r="8" spans="1:7" ht="24.75" customHeight="1" x14ac:dyDescent="0.25">
      <c r="A8" s="10">
        <v>2</v>
      </c>
      <c r="B8" s="12" t="s">
        <v>48</v>
      </c>
      <c r="C8" s="15"/>
      <c r="D8" s="15"/>
      <c r="E8" s="15">
        <v>500</v>
      </c>
      <c r="F8" s="144"/>
      <c r="G8" s="7"/>
    </row>
    <row r="9" spans="1:7" ht="42" x14ac:dyDescent="0.25">
      <c r="A9" s="136">
        <v>3</v>
      </c>
      <c r="B9" s="137" t="s">
        <v>90</v>
      </c>
      <c r="C9" s="138"/>
      <c r="D9" s="138"/>
      <c r="E9" s="138"/>
      <c r="F9" s="139"/>
      <c r="G9" s="138">
        <v>2700</v>
      </c>
    </row>
    <row r="10" spans="1:7" ht="42" x14ac:dyDescent="0.25">
      <c r="A10" s="136">
        <v>4</v>
      </c>
      <c r="B10" s="137" t="s">
        <v>50</v>
      </c>
      <c r="C10" s="138"/>
      <c r="D10" s="138"/>
      <c r="E10" s="138"/>
      <c r="F10" s="139"/>
      <c r="G10" s="42">
        <v>5400</v>
      </c>
    </row>
    <row r="11" spans="1:7" ht="28.5" customHeight="1" x14ac:dyDescent="0.25">
      <c r="A11" s="248" t="s">
        <v>23</v>
      </c>
      <c r="B11" s="249"/>
      <c r="C11" s="257">
        <f>SUM(C6:F10)</f>
        <v>5000</v>
      </c>
      <c r="D11" s="258"/>
      <c r="E11" s="258"/>
      <c r="F11" s="258"/>
      <c r="G11" s="259"/>
    </row>
    <row r="12" spans="1:7" ht="24.75" customHeight="1" x14ac:dyDescent="0.25">
      <c r="A12" s="150" t="s">
        <v>174</v>
      </c>
      <c r="B12" s="151"/>
      <c r="C12" s="151"/>
      <c r="D12" s="151"/>
      <c r="E12" s="151"/>
      <c r="F12" s="151"/>
      <c r="G12" s="152"/>
    </row>
    <row r="13" spans="1:7" ht="24.75" customHeight="1" x14ac:dyDescent="0.25">
      <c r="A13" s="10">
        <v>1</v>
      </c>
      <c r="B13" s="14" t="s">
        <v>22</v>
      </c>
      <c r="C13" s="16">
        <v>2500</v>
      </c>
      <c r="D13" s="16"/>
      <c r="E13" s="16"/>
      <c r="F13" s="144"/>
      <c r="G13" s="7"/>
    </row>
    <row r="14" spans="1:7" ht="42" x14ac:dyDescent="0.25">
      <c r="A14" s="17">
        <v>2</v>
      </c>
      <c r="B14" s="18" t="s">
        <v>92</v>
      </c>
      <c r="C14" s="68">
        <v>3000</v>
      </c>
      <c r="D14" s="68"/>
      <c r="E14" s="71"/>
      <c r="F14" s="29"/>
      <c r="G14" s="4"/>
    </row>
    <row r="15" spans="1:7" ht="42" x14ac:dyDescent="0.25">
      <c r="A15" s="64">
        <v>3</v>
      </c>
      <c r="B15" s="65" t="s">
        <v>90</v>
      </c>
      <c r="C15" s="69"/>
      <c r="D15" s="69"/>
      <c r="E15" s="69"/>
      <c r="F15" s="67"/>
      <c r="G15" s="122">
        <v>1500</v>
      </c>
    </row>
    <row r="16" spans="1:7" ht="27.75" customHeight="1" x14ac:dyDescent="0.25">
      <c r="A16" s="248" t="s">
        <v>23</v>
      </c>
      <c r="B16" s="249"/>
      <c r="C16" s="257">
        <f>SUM(C13:F15)</f>
        <v>5500</v>
      </c>
      <c r="D16" s="258"/>
      <c r="E16" s="258"/>
      <c r="F16" s="258"/>
      <c r="G16" s="259"/>
    </row>
    <row r="17" spans="1:7" ht="24.75" customHeight="1" x14ac:dyDescent="0.25">
      <c r="A17" s="150" t="s">
        <v>175</v>
      </c>
      <c r="B17" s="151"/>
      <c r="C17" s="151"/>
      <c r="D17" s="151"/>
      <c r="E17" s="151"/>
      <c r="F17" s="151"/>
      <c r="G17" s="152"/>
    </row>
    <row r="18" spans="1:7" ht="63" x14ac:dyDescent="0.25">
      <c r="A18" s="17">
        <v>1</v>
      </c>
      <c r="B18" s="22" t="s">
        <v>140</v>
      </c>
      <c r="C18" s="19">
        <v>12000</v>
      </c>
      <c r="D18" s="19"/>
      <c r="E18" s="19"/>
      <c r="F18" s="29"/>
      <c r="G18" s="4"/>
    </row>
    <row r="19" spans="1:7" ht="24.75" customHeight="1" x14ac:dyDescent="0.25">
      <c r="A19" s="10">
        <v>2</v>
      </c>
      <c r="B19" s="12" t="s">
        <v>141</v>
      </c>
      <c r="C19" s="15"/>
      <c r="D19" s="15"/>
      <c r="E19" s="15">
        <v>2400</v>
      </c>
      <c r="F19" s="144"/>
      <c r="G19" s="7"/>
    </row>
    <row r="20" spans="1:7" ht="42" x14ac:dyDescent="0.25">
      <c r="A20" s="134">
        <v>3</v>
      </c>
      <c r="B20" s="137" t="s">
        <v>90</v>
      </c>
      <c r="C20" s="140"/>
      <c r="D20" s="140"/>
      <c r="E20" s="140"/>
      <c r="F20" s="141"/>
      <c r="G20" s="142">
        <f>400+14400+1200</f>
        <v>16000</v>
      </c>
    </row>
    <row r="21" spans="1:7" ht="27" customHeight="1" x14ac:dyDescent="0.25">
      <c r="A21" s="248" t="s">
        <v>23</v>
      </c>
      <c r="B21" s="249"/>
      <c r="C21" s="236">
        <f>SUM(C18:F20)</f>
        <v>14400</v>
      </c>
      <c r="D21" s="237"/>
      <c r="E21" s="237"/>
      <c r="F21" s="237"/>
      <c r="G21" s="238"/>
    </row>
    <row r="22" spans="1:7" ht="24.75" customHeight="1" x14ac:dyDescent="0.25">
      <c r="A22" s="150" t="s">
        <v>176</v>
      </c>
      <c r="B22" s="151"/>
      <c r="C22" s="151"/>
      <c r="D22" s="151"/>
      <c r="E22" s="151"/>
      <c r="F22" s="151"/>
      <c r="G22" s="152"/>
    </row>
    <row r="23" spans="1:7" ht="24.75" customHeight="1" x14ac:dyDescent="0.25">
      <c r="A23" s="10">
        <v>1</v>
      </c>
      <c r="B23" s="12" t="s">
        <v>49</v>
      </c>
      <c r="C23" s="15"/>
      <c r="D23" s="15"/>
      <c r="E23" s="15">
        <v>100</v>
      </c>
      <c r="F23" s="144"/>
      <c r="G23" s="7"/>
    </row>
    <row r="24" spans="1:7" ht="24.75" customHeight="1" x14ac:dyDescent="0.25">
      <c r="A24" s="10">
        <v>2</v>
      </c>
      <c r="B24" s="55" t="s">
        <v>142</v>
      </c>
      <c r="C24" s="15"/>
      <c r="D24" s="15"/>
      <c r="E24" s="15">
        <f>200+600+8000+2000</f>
        <v>10800</v>
      </c>
      <c r="F24" s="144"/>
      <c r="G24" s="7"/>
    </row>
    <row r="25" spans="1:7" s="74" customFormat="1" ht="24.75" customHeight="1" x14ac:dyDescent="0.25">
      <c r="A25" s="59">
        <v>3</v>
      </c>
      <c r="B25" s="60" t="s">
        <v>143</v>
      </c>
      <c r="C25" s="61">
        <f>300+4000</f>
        <v>4300</v>
      </c>
      <c r="D25" s="61"/>
      <c r="E25" s="61"/>
      <c r="F25" s="73"/>
      <c r="G25" s="62"/>
    </row>
    <row r="26" spans="1:7" ht="27.75" customHeight="1" x14ac:dyDescent="0.25">
      <c r="A26" s="248" t="s">
        <v>23</v>
      </c>
      <c r="B26" s="249"/>
      <c r="C26" s="236">
        <f>SUM(C23:F25)</f>
        <v>15200</v>
      </c>
      <c r="D26" s="237"/>
      <c r="E26" s="237"/>
      <c r="F26" s="237"/>
      <c r="G26" s="238"/>
    </row>
    <row r="27" spans="1:7" ht="24.75" customHeight="1" x14ac:dyDescent="0.25">
      <c r="A27" s="150" t="s">
        <v>177</v>
      </c>
      <c r="B27" s="151"/>
      <c r="C27" s="151"/>
      <c r="D27" s="151"/>
      <c r="E27" s="151"/>
      <c r="F27" s="151"/>
      <c r="G27" s="152"/>
    </row>
    <row r="28" spans="1:7" ht="42" x14ac:dyDescent="0.25">
      <c r="A28" s="123">
        <v>1</v>
      </c>
      <c r="B28" s="18" t="s">
        <v>147</v>
      </c>
      <c r="C28" s="19">
        <v>8000</v>
      </c>
      <c r="D28" s="19"/>
      <c r="E28" s="19"/>
      <c r="F28" s="19"/>
      <c r="G28" s="19"/>
    </row>
    <row r="29" spans="1:7" ht="42" x14ac:dyDescent="0.25">
      <c r="A29" s="6">
        <v>2</v>
      </c>
      <c r="B29" s="12" t="s">
        <v>144</v>
      </c>
      <c r="C29" s="15">
        <v>7000</v>
      </c>
      <c r="D29" s="15"/>
      <c r="E29" s="15"/>
      <c r="F29" s="15"/>
      <c r="G29" s="15"/>
    </row>
    <row r="30" spans="1:7" ht="24.75" customHeight="1" x14ac:dyDescent="0.25">
      <c r="A30" s="6">
        <v>3</v>
      </c>
      <c r="B30" s="26" t="s">
        <v>145</v>
      </c>
      <c r="C30" s="15"/>
      <c r="D30" s="15">
        <v>3000</v>
      </c>
      <c r="E30" s="15"/>
      <c r="F30" s="15"/>
      <c r="G30" s="15"/>
    </row>
    <row r="31" spans="1:7" ht="24.75" customHeight="1" x14ac:dyDescent="0.25">
      <c r="A31" s="6">
        <v>4</v>
      </c>
      <c r="B31" s="26" t="s">
        <v>20</v>
      </c>
      <c r="C31" s="15"/>
      <c r="D31" s="15"/>
      <c r="E31" s="15">
        <v>2000</v>
      </c>
      <c r="F31" s="15"/>
      <c r="G31" s="15"/>
    </row>
    <row r="32" spans="1:7" ht="42" x14ac:dyDescent="0.25">
      <c r="A32" s="64">
        <v>5</v>
      </c>
      <c r="B32" s="65" t="s">
        <v>50</v>
      </c>
      <c r="C32" s="66"/>
      <c r="D32" s="66"/>
      <c r="E32" s="66"/>
      <c r="F32" s="70"/>
      <c r="G32" s="66">
        <v>3000</v>
      </c>
    </row>
    <row r="33" spans="1:9" ht="24.75" customHeight="1" x14ac:dyDescent="0.25">
      <c r="A33" s="248" t="s">
        <v>23</v>
      </c>
      <c r="B33" s="249"/>
      <c r="C33" s="236">
        <f>SUM(C28:F32)</f>
        <v>20000</v>
      </c>
      <c r="D33" s="237"/>
      <c r="E33" s="237"/>
      <c r="F33" s="237"/>
      <c r="G33" s="238"/>
    </row>
    <row r="34" spans="1:9" ht="24.75" customHeight="1" x14ac:dyDescent="0.25">
      <c r="A34" s="150" t="s">
        <v>178</v>
      </c>
      <c r="B34" s="151"/>
      <c r="C34" s="151"/>
      <c r="D34" s="151"/>
      <c r="E34" s="151"/>
      <c r="F34" s="151"/>
      <c r="G34" s="152"/>
    </row>
    <row r="35" spans="1:9" ht="21" x14ac:dyDescent="0.25">
      <c r="A35" s="123">
        <v>1</v>
      </c>
      <c r="B35" s="18" t="s">
        <v>13</v>
      </c>
      <c r="C35" s="19">
        <v>1000</v>
      </c>
      <c r="D35" s="19"/>
      <c r="E35" s="19"/>
      <c r="F35" s="19"/>
      <c r="G35" s="19"/>
    </row>
    <row r="36" spans="1:9" ht="24.75" customHeight="1" x14ac:dyDescent="0.25">
      <c r="A36" s="6">
        <v>2</v>
      </c>
      <c r="B36" s="12" t="s">
        <v>8</v>
      </c>
      <c r="C36" s="15">
        <v>300</v>
      </c>
      <c r="D36" s="15"/>
      <c r="E36" s="15"/>
      <c r="F36" s="15"/>
      <c r="G36" s="15"/>
    </row>
    <row r="37" spans="1:9" ht="42" x14ac:dyDescent="0.25">
      <c r="A37" s="64">
        <v>3</v>
      </c>
      <c r="B37" s="65" t="s">
        <v>146</v>
      </c>
      <c r="C37" s="66"/>
      <c r="D37" s="66"/>
      <c r="E37" s="66"/>
      <c r="F37" s="70"/>
      <c r="G37" s="66">
        <v>1600</v>
      </c>
    </row>
    <row r="38" spans="1:9" ht="24.75" customHeight="1" x14ac:dyDescent="0.25">
      <c r="A38" s="248" t="s">
        <v>23</v>
      </c>
      <c r="B38" s="249"/>
      <c r="C38" s="236">
        <f>SUM(C35:F37)</f>
        <v>1300</v>
      </c>
      <c r="D38" s="237"/>
      <c r="E38" s="237"/>
      <c r="F38" s="237"/>
      <c r="G38" s="238"/>
    </row>
    <row r="39" spans="1:9" ht="24.75" customHeight="1" thickBot="1" x14ac:dyDescent="0.3">
      <c r="A39" s="260" t="s">
        <v>10</v>
      </c>
      <c r="B39" s="261"/>
      <c r="C39" s="222">
        <f>+C11+C16+C21+C26+C33+C38</f>
        <v>61400</v>
      </c>
      <c r="D39" s="223"/>
      <c r="E39" s="223"/>
      <c r="F39" s="223"/>
      <c r="G39" s="224"/>
      <c r="I39" s="104">
        <f>+C39</f>
        <v>61400</v>
      </c>
    </row>
    <row r="40" spans="1:9" ht="24.75" customHeight="1" thickTop="1" x14ac:dyDescent="0.25"/>
  </sheetData>
  <mergeCells count="20">
    <mergeCell ref="A39:B39"/>
    <mergeCell ref="C39:G39"/>
    <mergeCell ref="A21:B21"/>
    <mergeCell ref="C21:G21"/>
    <mergeCell ref="A38:B38"/>
    <mergeCell ref="C38:G38"/>
    <mergeCell ref="A26:B26"/>
    <mergeCell ref="C26:G26"/>
    <mergeCell ref="A33:B33"/>
    <mergeCell ref="C33:G33"/>
    <mergeCell ref="A1:G1"/>
    <mergeCell ref="A3:G3"/>
    <mergeCell ref="A11:B11"/>
    <mergeCell ref="C11:G11"/>
    <mergeCell ref="A16:B16"/>
    <mergeCell ref="C16:G16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19" orientation="portrait" useFirstPageNumber="1" r:id="rId1"/>
  <headerFooter>
    <oddHeader>&amp;R&amp;P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19"/>
  <sheetViews>
    <sheetView workbookViewId="0">
      <selection activeCell="J22" sqref="J22"/>
    </sheetView>
  </sheetViews>
  <sheetFormatPr defaultColWidth="9.140625" defaultRowHeight="24.75" customHeight="1" x14ac:dyDescent="0.25"/>
  <cols>
    <col min="1" max="1" width="5.85546875" style="1" customWidth="1"/>
    <col min="2" max="2" width="35.42578125" style="1" customWidth="1"/>
    <col min="3" max="3" width="11.85546875" style="8" bestFit="1" customWidth="1"/>
    <col min="4" max="4" width="10.140625" style="8" bestFit="1" customWidth="1"/>
    <col min="5" max="5" width="10.28515625" style="8" customWidth="1"/>
    <col min="6" max="6" width="11.140625" style="8" bestFit="1" customWidth="1"/>
    <col min="7" max="7" width="14.42578125" style="8" bestFit="1" customWidth="1"/>
    <col min="8" max="8" width="9.140625" style="1" customWidth="1"/>
    <col min="9" max="9" width="0" style="1" hidden="1" customWidth="1"/>
    <col min="10" max="16384" width="9.140625" style="1"/>
  </cols>
  <sheetData>
    <row r="1" spans="1:7" ht="24.75" customHeight="1" x14ac:dyDescent="0.25">
      <c r="A1" s="225" t="s">
        <v>138</v>
      </c>
      <c r="B1" s="225"/>
      <c r="C1" s="225"/>
      <c r="D1" s="225"/>
      <c r="E1" s="225"/>
      <c r="F1" s="225"/>
      <c r="G1" s="225"/>
    </row>
    <row r="2" spans="1:7" ht="24.75" customHeight="1" x14ac:dyDescent="0.25">
      <c r="A2" s="225" t="s">
        <v>149</v>
      </c>
      <c r="B2" s="225"/>
      <c r="C2" s="225"/>
      <c r="D2" s="225"/>
      <c r="E2" s="225"/>
      <c r="F2" s="225"/>
      <c r="G2" s="225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7" ht="24.75" customHeight="1" x14ac:dyDescent="0.25">
      <c r="A6" s="150" t="s">
        <v>179</v>
      </c>
      <c r="B6" s="151"/>
      <c r="C6" s="151"/>
      <c r="D6" s="151"/>
      <c r="E6" s="151"/>
      <c r="F6" s="151"/>
      <c r="G6" s="152"/>
    </row>
    <row r="7" spans="1:7" ht="24.75" customHeight="1" x14ac:dyDescent="0.25">
      <c r="A7" s="10">
        <v>1</v>
      </c>
      <c r="B7" s="12" t="s">
        <v>142</v>
      </c>
      <c r="C7" s="15"/>
      <c r="D7" s="15"/>
      <c r="E7" s="15">
        <f>14000+1000</f>
        <v>15000</v>
      </c>
      <c r="F7" s="125"/>
      <c r="G7" s="7"/>
    </row>
    <row r="8" spans="1:7" ht="24.75" customHeight="1" x14ac:dyDescent="0.25">
      <c r="A8" s="10">
        <v>2</v>
      </c>
      <c r="B8" s="12" t="s">
        <v>150</v>
      </c>
      <c r="C8" s="15"/>
      <c r="D8" s="15"/>
      <c r="E8" s="15">
        <v>2000</v>
      </c>
      <c r="F8" s="125"/>
      <c r="G8" s="7"/>
    </row>
    <row r="9" spans="1:7" ht="24.75" customHeight="1" x14ac:dyDescent="0.25">
      <c r="A9" s="248" t="s">
        <v>23</v>
      </c>
      <c r="B9" s="249"/>
      <c r="C9" s="257">
        <f>SUM(C6:F8)</f>
        <v>17000</v>
      </c>
      <c r="D9" s="258"/>
      <c r="E9" s="258"/>
      <c r="F9" s="258"/>
      <c r="G9" s="259"/>
    </row>
    <row r="10" spans="1:7" ht="24.75" customHeight="1" x14ac:dyDescent="0.25">
      <c r="A10" s="150" t="s">
        <v>180</v>
      </c>
      <c r="B10" s="151"/>
      <c r="C10" s="151"/>
      <c r="D10" s="151"/>
      <c r="E10" s="151"/>
      <c r="F10" s="151"/>
      <c r="G10" s="152"/>
    </row>
    <row r="11" spans="1:7" ht="24.75" customHeight="1" x14ac:dyDescent="0.25">
      <c r="A11" s="10">
        <v>1</v>
      </c>
      <c r="B11" s="14" t="s">
        <v>142</v>
      </c>
      <c r="C11" s="16"/>
      <c r="D11" s="16"/>
      <c r="E11" s="16">
        <v>4000</v>
      </c>
      <c r="F11" s="125"/>
      <c r="G11" s="7"/>
    </row>
    <row r="12" spans="1:7" ht="21" x14ac:dyDescent="0.25">
      <c r="A12" s="17">
        <v>2</v>
      </c>
      <c r="B12" s="18" t="s">
        <v>151</v>
      </c>
      <c r="C12" s="68">
        <v>300</v>
      </c>
      <c r="D12" s="68"/>
      <c r="E12" s="71"/>
      <c r="F12" s="29"/>
      <c r="G12" s="4"/>
    </row>
    <row r="13" spans="1:7" ht="24.75" customHeight="1" x14ac:dyDescent="0.25">
      <c r="A13" s="248" t="s">
        <v>23</v>
      </c>
      <c r="B13" s="249"/>
      <c r="C13" s="257">
        <f>SUM(C11:F12)</f>
        <v>4300</v>
      </c>
      <c r="D13" s="258"/>
      <c r="E13" s="258"/>
      <c r="F13" s="258"/>
      <c r="G13" s="259"/>
    </row>
    <row r="14" spans="1:7" ht="24.75" customHeight="1" x14ac:dyDescent="0.25">
      <c r="A14" s="150" t="s">
        <v>181</v>
      </c>
      <c r="B14" s="151"/>
      <c r="C14" s="151"/>
      <c r="D14" s="151"/>
      <c r="E14" s="151"/>
      <c r="F14" s="151"/>
      <c r="G14" s="152"/>
    </row>
    <row r="15" spans="1:7" ht="21" x14ac:dyDescent="0.25">
      <c r="A15" s="17">
        <v>1</v>
      </c>
      <c r="B15" s="72" t="s">
        <v>20</v>
      </c>
      <c r="C15" s="19"/>
      <c r="D15" s="19"/>
      <c r="E15" s="19">
        <v>2000</v>
      </c>
      <c r="F15" s="29"/>
      <c r="G15" s="4"/>
    </row>
    <row r="16" spans="1:7" ht="24.75" customHeight="1" x14ac:dyDescent="0.25">
      <c r="A16" s="10">
        <v>2</v>
      </c>
      <c r="B16" s="12" t="s">
        <v>142</v>
      </c>
      <c r="C16" s="15"/>
      <c r="D16" s="15"/>
      <c r="E16" s="15">
        <v>2000</v>
      </c>
      <c r="F16" s="125"/>
      <c r="G16" s="7"/>
    </row>
    <row r="17" spans="1:9" ht="24.75" customHeight="1" x14ac:dyDescent="0.25">
      <c r="A17" s="248" t="s">
        <v>23</v>
      </c>
      <c r="B17" s="249"/>
      <c r="C17" s="236">
        <f>SUM(C15:F16)</f>
        <v>4000</v>
      </c>
      <c r="D17" s="237"/>
      <c r="E17" s="237"/>
      <c r="F17" s="237"/>
      <c r="G17" s="238"/>
    </row>
    <row r="18" spans="1:9" ht="24.75" customHeight="1" thickBot="1" x14ac:dyDescent="0.3">
      <c r="A18" s="260" t="s">
        <v>10</v>
      </c>
      <c r="B18" s="261"/>
      <c r="C18" s="222">
        <f>+C9+C13+C17</f>
        <v>25300</v>
      </c>
      <c r="D18" s="223"/>
      <c r="E18" s="223"/>
      <c r="F18" s="223"/>
      <c r="G18" s="224"/>
      <c r="I18" s="104">
        <f>+C18</f>
        <v>25300</v>
      </c>
    </row>
    <row r="19" spans="1:9" ht="24.75" customHeight="1" thickTop="1" x14ac:dyDescent="0.25"/>
  </sheetData>
  <mergeCells count="14">
    <mergeCell ref="A1:G1"/>
    <mergeCell ref="A2:G2"/>
    <mergeCell ref="A3:G3"/>
    <mergeCell ref="A4:A5"/>
    <mergeCell ref="B4:B5"/>
    <mergeCell ref="C4:G4"/>
    <mergeCell ref="A9:B9"/>
    <mergeCell ref="C9:G9"/>
    <mergeCell ref="A13:B13"/>
    <mergeCell ref="C13:G13"/>
    <mergeCell ref="A18:B18"/>
    <mergeCell ref="C18:G18"/>
    <mergeCell ref="A17:B17"/>
    <mergeCell ref="C17:G17"/>
  </mergeCells>
  <pageMargins left="0.62992125984251968" right="0.23622047244094491" top="0.74803149606299213" bottom="0.74803149606299213" header="0.31496062992125984" footer="0.31496062992125984"/>
  <pageSetup paperSize="9" scale="95" firstPageNumber="21" orientation="portrait" useFirstPageNumber="1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38"/>
  <sheetViews>
    <sheetView workbookViewId="0">
      <selection activeCell="K20" sqref="K20"/>
    </sheetView>
  </sheetViews>
  <sheetFormatPr defaultColWidth="9.140625" defaultRowHeight="21" x14ac:dyDescent="0.25"/>
  <cols>
    <col min="1" max="1" width="5.85546875" style="1" customWidth="1"/>
    <col min="2" max="2" width="27.140625" style="1" bestFit="1" customWidth="1"/>
    <col min="3" max="3" width="12.7109375" style="8" customWidth="1"/>
    <col min="4" max="4" width="12" style="8" customWidth="1"/>
    <col min="5" max="5" width="13.42578125" style="8" customWidth="1"/>
    <col min="6" max="6" width="13.140625" style="8" customWidth="1"/>
    <col min="7" max="7" width="14.4257812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138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148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9" x14ac:dyDescent="0.25">
      <c r="A6" s="10">
        <v>1</v>
      </c>
      <c r="B6" s="12" t="s">
        <v>34</v>
      </c>
      <c r="C6" s="15">
        <v>4000</v>
      </c>
      <c r="D6" s="15"/>
      <c r="E6" s="15"/>
      <c r="F6" s="92"/>
      <c r="G6" s="91"/>
    </row>
    <row r="7" spans="1:9" x14ac:dyDescent="0.25">
      <c r="A7" s="123">
        <v>2</v>
      </c>
      <c r="B7" s="12" t="s">
        <v>8</v>
      </c>
      <c r="C7" s="15">
        <f>2400+9600</f>
        <v>12000</v>
      </c>
      <c r="D7" s="15"/>
      <c r="E7" s="15"/>
      <c r="F7" s="92"/>
      <c r="G7" s="91"/>
    </row>
    <row r="8" spans="1:9" ht="24.75" customHeight="1" x14ac:dyDescent="0.25">
      <c r="A8" s="123">
        <v>3</v>
      </c>
      <c r="B8" s="12" t="s">
        <v>53</v>
      </c>
      <c r="C8" s="15"/>
      <c r="D8" s="15">
        <f>4500+9000+300</f>
        <v>13800</v>
      </c>
      <c r="E8" s="15"/>
      <c r="F8" s="92"/>
      <c r="G8" s="91"/>
    </row>
    <row r="9" spans="1:9" ht="24.75" customHeight="1" x14ac:dyDescent="0.25">
      <c r="A9" s="10">
        <v>4</v>
      </c>
      <c r="B9" s="12" t="s">
        <v>26</v>
      </c>
      <c r="C9" s="15"/>
      <c r="D9" s="15">
        <v>14400</v>
      </c>
      <c r="E9" s="15"/>
      <c r="F9" s="92"/>
      <c r="G9" s="91"/>
    </row>
    <row r="10" spans="1:9" ht="24.75" customHeight="1" x14ac:dyDescent="0.25">
      <c r="A10" s="10">
        <v>5</v>
      </c>
      <c r="B10" s="12" t="s">
        <v>19</v>
      </c>
      <c r="C10" s="15"/>
      <c r="D10" s="15"/>
      <c r="E10" s="15">
        <v>1600</v>
      </c>
      <c r="F10" s="92"/>
      <c r="G10" s="91"/>
    </row>
    <row r="11" spans="1:9" ht="24.75" customHeight="1" x14ac:dyDescent="0.25">
      <c r="A11" s="10">
        <v>6</v>
      </c>
      <c r="B11" s="12" t="s">
        <v>54</v>
      </c>
      <c r="C11" s="15"/>
      <c r="D11" s="15"/>
      <c r="E11" s="15">
        <v>10000</v>
      </c>
      <c r="F11" s="92"/>
      <c r="G11" s="91"/>
    </row>
    <row r="12" spans="1:9" ht="24.75" customHeight="1" thickBot="1" x14ac:dyDescent="0.3">
      <c r="A12" s="260" t="s">
        <v>10</v>
      </c>
      <c r="B12" s="261"/>
      <c r="C12" s="222">
        <f>SUM(C6:F11)</f>
        <v>55800</v>
      </c>
      <c r="D12" s="223"/>
      <c r="E12" s="223"/>
      <c r="F12" s="223"/>
      <c r="G12" s="224"/>
      <c r="I12" s="104">
        <f>+C12</f>
        <v>55800</v>
      </c>
    </row>
    <row r="13" spans="1:9" ht="21.75" thickTop="1" x14ac:dyDescent="0.25"/>
    <row r="18" ht="24.75" customHeight="1" x14ac:dyDescent="0.25"/>
    <row r="19" ht="24.75" customHeight="1" x14ac:dyDescent="0.25"/>
    <row r="20" ht="24.75" customHeight="1" x14ac:dyDescent="0.25"/>
    <row r="21" ht="24.75" customHeight="1" x14ac:dyDescent="0.25"/>
    <row r="22" ht="24.75" customHeight="1" x14ac:dyDescent="0.25"/>
    <row r="23" ht="24.75" customHeight="1" x14ac:dyDescent="0.25"/>
    <row r="24" ht="24.75" customHeight="1" x14ac:dyDescent="0.25"/>
    <row r="25" ht="24.75" customHeight="1" x14ac:dyDescent="0.25"/>
    <row r="26" ht="24.75" customHeight="1" x14ac:dyDescent="0.25"/>
    <row r="27" ht="24.75" customHeight="1" x14ac:dyDescent="0.25"/>
    <row r="28" ht="24.75" customHeight="1" x14ac:dyDescent="0.25"/>
    <row r="29" ht="24.75" customHeight="1" x14ac:dyDescent="0.25"/>
    <row r="30" ht="24.75" customHeight="1" x14ac:dyDescent="0.25"/>
    <row r="32" ht="24.75" customHeight="1" x14ac:dyDescent="0.25"/>
    <row r="33" ht="24.75" customHeight="1" x14ac:dyDescent="0.25"/>
    <row r="34" ht="24.75" customHeight="1" x14ac:dyDescent="0.25"/>
    <row r="36" ht="24.75" customHeight="1" x14ac:dyDescent="0.25"/>
    <row r="37" ht="24.75" customHeight="1" x14ac:dyDescent="0.25"/>
    <row r="38" ht="24.75" customHeight="1" x14ac:dyDescent="0.25"/>
  </sheetData>
  <mergeCells count="8">
    <mergeCell ref="A12:B12"/>
    <mergeCell ref="C12:G12"/>
    <mergeCell ref="A1:G1"/>
    <mergeCell ref="A3:G3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21" orientation="portrait" useFirstPageNumber="1" r:id="rId1"/>
  <headerFooter>
    <oddHeader>&amp;R&amp;P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2"/>
  <sheetViews>
    <sheetView workbookViewId="0">
      <selection activeCell="F28" sqref="F28"/>
    </sheetView>
  </sheetViews>
  <sheetFormatPr defaultColWidth="9.140625" defaultRowHeight="24.75" customHeight="1" x14ac:dyDescent="0.25"/>
  <cols>
    <col min="1" max="1" width="5.85546875" style="1" customWidth="1"/>
    <col min="2" max="2" width="28.140625" style="1" customWidth="1"/>
    <col min="3" max="3" width="11.85546875" style="8" bestFit="1" customWidth="1"/>
    <col min="4" max="4" width="11.28515625" style="34" bestFit="1" customWidth="1"/>
    <col min="5" max="5" width="14" style="8" customWidth="1"/>
    <col min="6" max="6" width="12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10" ht="24.75" customHeight="1" x14ac:dyDescent="0.25">
      <c r="A1" s="225" t="s">
        <v>64</v>
      </c>
      <c r="B1" s="225"/>
      <c r="C1" s="225"/>
      <c r="D1" s="225"/>
      <c r="E1" s="225"/>
      <c r="F1" s="225"/>
      <c r="G1" s="225"/>
    </row>
    <row r="2" spans="1:10" ht="24.75" customHeight="1" x14ac:dyDescent="0.25">
      <c r="A2" s="225" t="s">
        <v>103</v>
      </c>
      <c r="B2" s="225"/>
      <c r="C2" s="225"/>
      <c r="D2" s="225"/>
      <c r="E2" s="225"/>
      <c r="F2" s="225"/>
      <c r="G2" s="225"/>
    </row>
    <row r="3" spans="1:10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10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10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10" ht="24.75" customHeight="1" x14ac:dyDescent="0.25">
      <c r="A6" s="10">
        <v>1</v>
      </c>
      <c r="B6" s="14" t="s">
        <v>27</v>
      </c>
      <c r="C6" s="16"/>
      <c r="D6" s="33"/>
      <c r="E6" s="16">
        <v>30000</v>
      </c>
      <c r="F6" s="11"/>
      <c r="G6" s="7"/>
    </row>
    <row r="7" spans="1:10" ht="42" x14ac:dyDescent="0.25">
      <c r="A7" s="10">
        <v>2</v>
      </c>
      <c r="B7" s="12" t="s">
        <v>107</v>
      </c>
      <c r="C7" s="15"/>
      <c r="D7" s="32"/>
      <c r="E7" s="15">
        <v>150900</v>
      </c>
      <c r="F7" s="11"/>
      <c r="G7" s="7"/>
    </row>
    <row r="8" spans="1:10" ht="42" hidden="1" x14ac:dyDescent="0.25">
      <c r="A8" s="10">
        <v>3</v>
      </c>
      <c r="B8" s="12" t="s">
        <v>221</v>
      </c>
      <c r="C8" s="15"/>
      <c r="D8" s="32"/>
      <c r="E8" s="15"/>
      <c r="F8" s="11"/>
      <c r="G8" s="7"/>
      <c r="J8" s="1">
        <v>2355</v>
      </c>
    </row>
    <row r="9" spans="1:10" ht="42" hidden="1" x14ac:dyDescent="0.25">
      <c r="A9" s="10">
        <v>4</v>
      </c>
      <c r="B9" s="12" t="s">
        <v>222</v>
      </c>
      <c r="C9" s="15"/>
      <c r="D9" s="32"/>
      <c r="E9" s="15"/>
      <c r="F9" s="121"/>
      <c r="G9" s="7"/>
      <c r="J9" s="1">
        <v>2972</v>
      </c>
    </row>
    <row r="10" spans="1:10" ht="42" hidden="1" x14ac:dyDescent="0.25">
      <c r="A10" s="10">
        <v>5</v>
      </c>
      <c r="B10" s="12" t="s">
        <v>223</v>
      </c>
      <c r="C10" s="15"/>
      <c r="D10" s="32"/>
      <c r="E10" s="15"/>
      <c r="F10" s="11"/>
      <c r="G10" s="7"/>
      <c r="J10" s="1">
        <v>2430</v>
      </c>
    </row>
    <row r="11" spans="1:10" ht="24.75" customHeight="1" thickBot="1" x14ac:dyDescent="0.3">
      <c r="A11" s="43"/>
      <c r="B11" s="44" t="s">
        <v>10</v>
      </c>
      <c r="C11" s="222">
        <f>SUM(C6:F10)</f>
        <v>180900</v>
      </c>
      <c r="D11" s="223"/>
      <c r="E11" s="223"/>
      <c r="F11" s="223"/>
      <c r="G11" s="224"/>
      <c r="I11" s="104">
        <f>+C11</f>
        <v>180900</v>
      </c>
    </row>
    <row r="12" spans="1:10" ht="24.75" customHeight="1" thickTop="1" x14ac:dyDescent="0.25"/>
  </sheetData>
  <mergeCells count="7">
    <mergeCell ref="A1:G1"/>
    <mergeCell ref="A3:G3"/>
    <mergeCell ref="C11:G11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22" orientation="portrait" useFirstPageNumber="1" r:id="rId1"/>
  <headerFooter>
    <oddHeader>&amp;R&amp;P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10"/>
  <sheetViews>
    <sheetView workbookViewId="0">
      <selection activeCell="G15" sqref="G15"/>
    </sheetView>
  </sheetViews>
  <sheetFormatPr defaultColWidth="9.140625" defaultRowHeight="24.75" customHeight="1" x14ac:dyDescent="0.25"/>
  <cols>
    <col min="1" max="1" width="5.85546875" style="1" customWidth="1"/>
    <col min="2" max="2" width="31.7109375" style="1" customWidth="1"/>
    <col min="3" max="3" width="13.140625" style="8" customWidth="1"/>
    <col min="4" max="4" width="11.28515625" style="34" bestFit="1" customWidth="1"/>
    <col min="5" max="5" width="11.85546875" style="8" customWidth="1"/>
    <col min="6" max="6" width="11.140625" style="8" bestFit="1" customWidth="1"/>
    <col min="7" max="7" width="14.2851562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64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103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213" t="s">
        <v>4</v>
      </c>
      <c r="E5" s="147" t="s">
        <v>5</v>
      </c>
      <c r="F5" s="210" t="s">
        <v>6</v>
      </c>
      <c r="G5" s="210" t="s">
        <v>7</v>
      </c>
    </row>
    <row r="6" spans="1:9" ht="24.75" customHeight="1" x14ac:dyDescent="0.25">
      <c r="A6" s="150" t="s">
        <v>104</v>
      </c>
      <c r="B6" s="151"/>
      <c r="C6" s="151"/>
      <c r="D6" s="151"/>
      <c r="E6" s="151"/>
      <c r="F6" s="151"/>
      <c r="G6" s="152"/>
    </row>
    <row r="7" spans="1:9" ht="42" x14ac:dyDescent="0.25">
      <c r="A7" s="10">
        <v>1</v>
      </c>
      <c r="B7" s="12" t="s">
        <v>105</v>
      </c>
      <c r="C7" s="16"/>
      <c r="D7" s="33"/>
      <c r="E7" s="16">
        <v>40000</v>
      </c>
      <c r="F7" s="121"/>
      <c r="G7" s="7"/>
    </row>
    <row r="8" spans="1:9" ht="24.75" customHeight="1" x14ac:dyDescent="0.25">
      <c r="A8" s="10">
        <v>2</v>
      </c>
      <c r="B8" s="12" t="s">
        <v>106</v>
      </c>
      <c r="C8" s="15"/>
      <c r="D8" s="32"/>
      <c r="E8" s="15">
        <v>20000</v>
      </c>
      <c r="F8" s="121"/>
      <c r="G8" s="7"/>
    </row>
    <row r="9" spans="1:9" ht="24.75" customHeight="1" thickBot="1" x14ac:dyDescent="0.3">
      <c r="A9" s="43"/>
      <c r="B9" s="44" t="s">
        <v>10</v>
      </c>
      <c r="C9" s="222">
        <f>SUM(C7:F8)</f>
        <v>60000</v>
      </c>
      <c r="D9" s="223"/>
      <c r="E9" s="223"/>
      <c r="F9" s="223"/>
      <c r="G9" s="224"/>
      <c r="I9" s="104">
        <f>+C9</f>
        <v>60000</v>
      </c>
    </row>
    <row r="10" spans="1:9" ht="24.75" customHeight="1" thickTop="1" x14ac:dyDescent="0.25"/>
  </sheetData>
  <mergeCells count="7">
    <mergeCell ref="C9:G9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22" orientation="portrait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10"/>
  <sheetViews>
    <sheetView workbookViewId="0">
      <selection activeCell="L18" sqref="L18"/>
    </sheetView>
  </sheetViews>
  <sheetFormatPr defaultColWidth="9.140625" defaultRowHeight="24.75" customHeight="1" x14ac:dyDescent="0.25"/>
  <cols>
    <col min="1" max="1" width="5.85546875" style="1" customWidth="1"/>
    <col min="2" max="2" width="30.7109375" style="1" customWidth="1"/>
    <col min="3" max="3" width="13.140625" style="8" customWidth="1"/>
    <col min="4" max="4" width="11.28515625" style="34" bestFit="1" customWidth="1"/>
    <col min="5" max="5" width="10.5703125" style="8" customWidth="1"/>
    <col min="6" max="6" width="11.140625" style="8" bestFit="1" customWidth="1"/>
    <col min="7" max="7" width="13.8554687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4.75" customHeight="1" x14ac:dyDescent="0.25">
      <c r="A1" s="225" t="s">
        <v>63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162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9" ht="42" x14ac:dyDescent="0.25">
      <c r="A6" s="10">
        <v>1</v>
      </c>
      <c r="B6" s="12" t="s">
        <v>160</v>
      </c>
      <c r="C6" s="15">
        <v>10000</v>
      </c>
      <c r="D6" s="32"/>
      <c r="E6" s="13"/>
      <c r="F6" s="28"/>
      <c r="G6" s="27"/>
    </row>
    <row r="7" spans="1:9" ht="24.75" customHeight="1" x14ac:dyDescent="0.25">
      <c r="A7" s="10">
        <v>2</v>
      </c>
      <c r="B7" s="12" t="s">
        <v>161</v>
      </c>
      <c r="C7" s="15"/>
      <c r="D7" s="35">
        <v>5000</v>
      </c>
      <c r="E7" s="13"/>
      <c r="F7" s="28"/>
      <c r="G7" s="27"/>
    </row>
    <row r="8" spans="1:9" ht="24.75" customHeight="1" x14ac:dyDescent="0.25">
      <c r="A8" s="10">
        <v>3</v>
      </c>
      <c r="B8" s="12" t="s">
        <v>18</v>
      </c>
      <c r="C8" s="15"/>
      <c r="D8" s="32"/>
      <c r="E8" s="15">
        <v>170600</v>
      </c>
      <c r="F8" s="11"/>
      <c r="G8" s="7"/>
    </row>
    <row r="9" spans="1:9" ht="24.75" customHeight="1" thickBot="1" x14ac:dyDescent="0.3">
      <c r="A9" s="43"/>
      <c r="B9" s="44" t="s">
        <v>10</v>
      </c>
      <c r="C9" s="222">
        <f>SUM(C6:F8)</f>
        <v>185600</v>
      </c>
      <c r="D9" s="223"/>
      <c r="E9" s="223"/>
      <c r="F9" s="223"/>
      <c r="G9" s="224"/>
      <c r="I9" s="104">
        <f>+C9</f>
        <v>185600</v>
      </c>
    </row>
    <row r="10" spans="1:9" ht="24.75" customHeight="1" thickTop="1" x14ac:dyDescent="0.25"/>
  </sheetData>
  <mergeCells count="7">
    <mergeCell ref="A1:G1"/>
    <mergeCell ref="A3:G3"/>
    <mergeCell ref="C9:G9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22" orientation="portrait" useFirstPageNumber="1" r:id="rId1"/>
  <headerFooter>
    <oddHeader>&amp;R&amp;P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32"/>
  <sheetViews>
    <sheetView zoomScaleNormal="100" workbookViewId="0">
      <selection activeCell="I1" sqref="I1:I1048576"/>
    </sheetView>
  </sheetViews>
  <sheetFormatPr defaultColWidth="9.140625" defaultRowHeight="21" x14ac:dyDescent="0.25"/>
  <cols>
    <col min="1" max="1" width="5.85546875" style="1" customWidth="1"/>
    <col min="2" max="2" width="37.42578125" style="1" customWidth="1"/>
    <col min="3" max="3" width="11.85546875" style="8" bestFit="1" customWidth="1"/>
    <col min="4" max="4" width="10.140625" style="8" bestFit="1" customWidth="1"/>
    <col min="5" max="5" width="10.7109375" style="8" customWidth="1"/>
    <col min="6" max="6" width="11.140625" style="8" bestFit="1" customWidth="1"/>
    <col min="7" max="7" width="14.42578125" style="8" bestFit="1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4.75" customHeight="1" x14ac:dyDescent="0.25">
      <c r="A1" s="225" t="s">
        <v>62</v>
      </c>
      <c r="B1" s="225"/>
      <c r="C1" s="225"/>
      <c r="D1" s="225"/>
      <c r="E1" s="225"/>
      <c r="F1" s="225"/>
      <c r="G1" s="225"/>
    </row>
    <row r="2" spans="1:7" ht="24.75" customHeight="1" x14ac:dyDescent="0.25">
      <c r="A2" s="225" t="s">
        <v>109</v>
      </c>
      <c r="B2" s="225"/>
      <c r="C2" s="225"/>
      <c r="D2" s="225"/>
      <c r="E2" s="225"/>
      <c r="F2" s="225"/>
      <c r="G2" s="225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81" t="s">
        <v>6</v>
      </c>
      <c r="G5" s="181" t="s">
        <v>7</v>
      </c>
    </row>
    <row r="6" spans="1:7" x14ac:dyDescent="0.25">
      <c r="A6" s="150" t="s">
        <v>182</v>
      </c>
      <c r="B6" s="151"/>
      <c r="C6" s="151"/>
      <c r="D6" s="151"/>
      <c r="E6" s="151"/>
      <c r="F6" s="151"/>
      <c r="G6" s="152"/>
    </row>
    <row r="7" spans="1:7" x14ac:dyDescent="0.35">
      <c r="A7" s="123">
        <v>1</v>
      </c>
      <c r="B7" s="131" t="s">
        <v>110</v>
      </c>
      <c r="C7" s="132">
        <v>10000</v>
      </c>
      <c r="D7" s="9"/>
      <c r="E7" s="9"/>
      <c r="F7" s="9"/>
      <c r="G7" s="9"/>
    </row>
    <row r="8" spans="1:7" ht="42" x14ac:dyDescent="0.25">
      <c r="A8" s="123">
        <v>2</v>
      </c>
      <c r="B8" s="22" t="s">
        <v>111</v>
      </c>
      <c r="C8" s="4">
        <v>30000</v>
      </c>
      <c r="D8" s="4"/>
      <c r="E8" s="4"/>
      <c r="F8" s="4"/>
      <c r="G8" s="4"/>
    </row>
    <row r="9" spans="1:7" ht="42" x14ac:dyDescent="0.25">
      <c r="A9" s="123">
        <v>3</v>
      </c>
      <c r="B9" s="22" t="s">
        <v>89</v>
      </c>
      <c r="C9" s="133">
        <v>10000</v>
      </c>
      <c r="D9" s="4"/>
      <c r="E9" s="4"/>
      <c r="F9" s="4"/>
      <c r="G9" s="4"/>
    </row>
    <row r="10" spans="1:7" ht="42" x14ac:dyDescent="0.25">
      <c r="A10" s="123">
        <v>4</v>
      </c>
      <c r="B10" s="22" t="s">
        <v>112</v>
      </c>
      <c r="C10" s="133">
        <v>10000</v>
      </c>
      <c r="D10" s="103"/>
      <c r="E10" s="103"/>
      <c r="F10" s="103"/>
      <c r="G10" s="103"/>
    </row>
    <row r="11" spans="1:7" x14ac:dyDescent="0.25">
      <c r="A11" s="123">
        <v>5</v>
      </c>
      <c r="B11" s="22" t="s">
        <v>113</v>
      </c>
      <c r="C11" s="133"/>
      <c r="D11" s="133">
        <v>10000</v>
      </c>
      <c r="E11" s="103"/>
      <c r="F11" s="103"/>
      <c r="G11" s="103"/>
    </row>
    <row r="12" spans="1:7" x14ac:dyDescent="0.25">
      <c r="A12" s="118">
        <v>6</v>
      </c>
      <c r="B12" s="119" t="s">
        <v>114</v>
      </c>
      <c r="C12" s="120">
        <v>20000</v>
      </c>
      <c r="D12" s="120"/>
      <c r="E12" s="120"/>
      <c r="F12" s="120"/>
      <c r="G12" s="120"/>
    </row>
    <row r="13" spans="1:7" ht="24.75" customHeight="1" x14ac:dyDescent="0.25">
      <c r="A13" s="85"/>
      <c r="B13" s="86" t="s">
        <v>23</v>
      </c>
      <c r="C13" s="229">
        <f>SUM(C7:G12)</f>
        <v>90000</v>
      </c>
      <c r="D13" s="230"/>
      <c r="E13" s="230"/>
      <c r="F13" s="230"/>
      <c r="G13" s="231"/>
    </row>
    <row r="14" spans="1:7" x14ac:dyDescent="0.25">
      <c r="A14" s="150" t="s">
        <v>183</v>
      </c>
      <c r="B14" s="151"/>
      <c r="C14" s="151"/>
      <c r="D14" s="151"/>
      <c r="E14" s="151"/>
      <c r="F14" s="151"/>
      <c r="G14" s="152"/>
    </row>
    <row r="15" spans="1:7" ht="42" x14ac:dyDescent="0.25">
      <c r="A15" s="123">
        <v>1</v>
      </c>
      <c r="B15" s="18" t="s">
        <v>93</v>
      </c>
      <c r="C15" s="4"/>
      <c r="D15" s="4"/>
      <c r="E15" s="4">
        <v>60000</v>
      </c>
      <c r="F15" s="4"/>
      <c r="G15" s="4"/>
    </row>
    <row r="16" spans="1:7" ht="24.75" customHeight="1" x14ac:dyDescent="0.25">
      <c r="A16" s="90"/>
      <c r="B16" s="86" t="s">
        <v>23</v>
      </c>
      <c r="C16" s="229">
        <f>SUM(C15:F15)</f>
        <v>60000</v>
      </c>
      <c r="D16" s="230"/>
      <c r="E16" s="230"/>
      <c r="F16" s="230"/>
      <c r="G16" s="231"/>
    </row>
    <row r="17" spans="1:9" x14ac:dyDescent="0.25">
      <c r="A17" s="239" t="s">
        <v>207</v>
      </c>
      <c r="B17" s="240"/>
      <c r="C17" s="240"/>
      <c r="D17" s="240"/>
      <c r="E17" s="240"/>
      <c r="F17" s="240"/>
      <c r="G17" s="241"/>
    </row>
    <row r="18" spans="1:9" ht="42" x14ac:dyDescent="0.25">
      <c r="A18" s="123">
        <v>1</v>
      </c>
      <c r="B18" s="22" t="s">
        <v>310</v>
      </c>
      <c r="C18" s="4">
        <v>6000</v>
      </c>
      <c r="D18" s="4"/>
      <c r="E18" s="4"/>
      <c r="F18" s="4"/>
      <c r="G18" s="4"/>
    </row>
    <row r="19" spans="1:9" x14ac:dyDescent="0.25">
      <c r="A19" s="36">
        <v>2</v>
      </c>
      <c r="B19" s="63" t="s">
        <v>309</v>
      </c>
      <c r="C19" s="4"/>
      <c r="D19" s="4"/>
      <c r="E19" s="4">
        <v>15000</v>
      </c>
      <c r="F19" s="4"/>
      <c r="G19" s="4"/>
    </row>
    <row r="20" spans="1:9" x14ac:dyDescent="0.25">
      <c r="A20" s="118">
        <v>3</v>
      </c>
      <c r="B20" s="119" t="s">
        <v>114</v>
      </c>
      <c r="C20" s="120">
        <v>5000</v>
      </c>
      <c r="D20" s="120"/>
      <c r="E20" s="120"/>
      <c r="F20" s="120"/>
      <c r="G20" s="120"/>
    </row>
    <row r="21" spans="1:9" ht="24.75" customHeight="1" x14ac:dyDescent="0.25">
      <c r="A21" s="85"/>
      <c r="B21" s="86" t="s">
        <v>23</v>
      </c>
      <c r="C21" s="229">
        <f>SUM(C18:F20)</f>
        <v>26000</v>
      </c>
      <c r="D21" s="230"/>
      <c r="E21" s="230"/>
      <c r="F21" s="230"/>
      <c r="G21" s="231"/>
    </row>
    <row r="22" spans="1:9" x14ac:dyDescent="0.25">
      <c r="A22" s="239" t="s">
        <v>225</v>
      </c>
      <c r="B22" s="240"/>
      <c r="C22" s="240"/>
      <c r="D22" s="240"/>
      <c r="E22" s="240"/>
      <c r="F22" s="240"/>
      <c r="G22" s="241"/>
    </row>
    <row r="23" spans="1:9" ht="42" x14ac:dyDescent="0.25">
      <c r="A23" s="123">
        <v>1</v>
      </c>
      <c r="B23" s="22" t="s">
        <v>310</v>
      </c>
      <c r="C23" s="4">
        <v>6000</v>
      </c>
      <c r="D23" s="4"/>
      <c r="E23" s="4"/>
      <c r="F23" s="4"/>
      <c r="G23" s="4"/>
    </row>
    <row r="24" spans="1:9" x14ac:dyDescent="0.25">
      <c r="A24" s="36">
        <v>2</v>
      </c>
      <c r="B24" s="63" t="s">
        <v>309</v>
      </c>
      <c r="C24" s="4"/>
      <c r="D24" s="4"/>
      <c r="E24" s="4">
        <v>10000</v>
      </c>
      <c r="F24" s="4"/>
      <c r="G24" s="4"/>
    </row>
    <row r="25" spans="1:9" x14ac:dyDescent="0.25">
      <c r="A25" s="118">
        <v>3</v>
      </c>
      <c r="B25" s="119" t="s">
        <v>114</v>
      </c>
      <c r="C25" s="120">
        <v>5000</v>
      </c>
      <c r="D25" s="120"/>
      <c r="E25" s="120"/>
      <c r="F25" s="120"/>
      <c r="G25" s="120"/>
    </row>
    <row r="26" spans="1:9" ht="24.75" customHeight="1" x14ac:dyDescent="0.25">
      <c r="A26" s="85"/>
      <c r="B26" s="86" t="s">
        <v>23</v>
      </c>
      <c r="C26" s="229">
        <f>SUM(C23:F25)</f>
        <v>21000</v>
      </c>
      <c r="D26" s="230"/>
      <c r="E26" s="230"/>
      <c r="F26" s="230"/>
      <c r="G26" s="231"/>
    </row>
    <row r="27" spans="1:9" ht="24.75" customHeight="1" x14ac:dyDescent="0.25">
      <c r="A27" s="245" t="s">
        <v>226</v>
      </c>
      <c r="B27" s="246"/>
      <c r="C27" s="246"/>
      <c r="D27" s="246"/>
      <c r="E27" s="246"/>
      <c r="F27" s="246"/>
      <c r="G27" s="247"/>
    </row>
    <row r="28" spans="1:9" x14ac:dyDescent="0.25">
      <c r="A28" s="123">
        <v>1</v>
      </c>
      <c r="B28" s="22" t="s">
        <v>115</v>
      </c>
      <c r="C28" s="4"/>
      <c r="D28" s="4"/>
      <c r="E28" s="4">
        <v>15000</v>
      </c>
      <c r="F28" s="4"/>
      <c r="G28" s="4"/>
    </row>
    <row r="29" spans="1:9" x14ac:dyDescent="0.25">
      <c r="A29" s="123">
        <v>2</v>
      </c>
      <c r="B29" s="22" t="s">
        <v>116</v>
      </c>
      <c r="C29" s="4"/>
      <c r="D29" s="4"/>
      <c r="E29" s="4">
        <v>6000</v>
      </c>
      <c r="F29" s="4"/>
      <c r="G29" s="4"/>
    </row>
    <row r="30" spans="1:9" ht="24.75" customHeight="1" x14ac:dyDescent="0.25">
      <c r="A30" s="90"/>
      <c r="B30" s="86" t="s">
        <v>23</v>
      </c>
      <c r="C30" s="229">
        <f>SUM(C28:F29)</f>
        <v>21000</v>
      </c>
      <c r="D30" s="230"/>
      <c r="E30" s="230"/>
      <c r="F30" s="230"/>
      <c r="G30" s="231"/>
    </row>
    <row r="31" spans="1:9" ht="24.75" customHeight="1" thickBot="1" x14ac:dyDescent="0.3">
      <c r="A31" s="43"/>
      <c r="B31" s="44" t="s">
        <v>10</v>
      </c>
      <c r="C31" s="222">
        <f>C13+C16+C21+C26+C30</f>
        <v>218000</v>
      </c>
      <c r="D31" s="223"/>
      <c r="E31" s="223"/>
      <c r="F31" s="223"/>
      <c r="G31" s="224"/>
      <c r="I31" s="104">
        <f>+C31</f>
        <v>218000</v>
      </c>
    </row>
    <row r="32" spans="1:9" ht="21.75" thickTop="1" x14ac:dyDescent="0.25">
      <c r="B32" s="124"/>
    </row>
  </sheetData>
  <mergeCells count="15">
    <mergeCell ref="A1:G1"/>
    <mergeCell ref="A3:G3"/>
    <mergeCell ref="C31:G31"/>
    <mergeCell ref="C30:G30"/>
    <mergeCell ref="C21:G21"/>
    <mergeCell ref="C13:G13"/>
    <mergeCell ref="C16:G16"/>
    <mergeCell ref="A4:A5"/>
    <mergeCell ref="B4:B5"/>
    <mergeCell ref="C4:G4"/>
    <mergeCell ref="A2:G2"/>
    <mergeCell ref="A17:G17"/>
    <mergeCell ref="A22:G22"/>
    <mergeCell ref="C26:G26"/>
    <mergeCell ref="A27:G27"/>
  </mergeCells>
  <pageMargins left="0.59055118110236227" right="0" top="0.55118110236220474" bottom="0.55118110236220474" header="0.31496062992125984" footer="0.31496062992125984"/>
  <pageSetup paperSize="9" scale="93" firstPageNumber="23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6"/>
  <sheetViews>
    <sheetView workbookViewId="0">
      <selection activeCell="D27" sqref="D27"/>
    </sheetView>
  </sheetViews>
  <sheetFormatPr defaultColWidth="9.140625" defaultRowHeight="24.75" customHeight="1" x14ac:dyDescent="0.25"/>
  <cols>
    <col min="1" max="1" width="5.85546875" style="1" customWidth="1"/>
    <col min="2" max="2" width="32.42578125" style="1" customWidth="1"/>
    <col min="3" max="3" width="11.85546875" style="8" bestFit="1" customWidth="1"/>
    <col min="4" max="4" width="12" style="8" bestFit="1" customWidth="1"/>
    <col min="5" max="5" width="11" style="8" customWidth="1"/>
    <col min="6" max="6" width="11.42578125" style="8" customWidth="1"/>
    <col min="7" max="7" width="14.42578125" style="8" bestFit="1" customWidth="1"/>
    <col min="8" max="8" width="9.140625" style="1" customWidth="1"/>
    <col min="9" max="9" width="11" style="1" hidden="1" customWidth="1"/>
    <col min="10" max="16384" width="9.140625" style="1"/>
  </cols>
  <sheetData>
    <row r="1" spans="1:9" ht="26.25" customHeight="1" x14ac:dyDescent="0.25">
      <c r="A1" s="225" t="s">
        <v>11</v>
      </c>
      <c r="B1" s="225"/>
      <c r="C1" s="225"/>
      <c r="D1" s="225"/>
      <c r="E1" s="225"/>
      <c r="F1" s="225"/>
      <c r="G1" s="225"/>
    </row>
    <row r="2" spans="1:9" ht="26.25" customHeight="1" x14ac:dyDescent="0.25">
      <c r="A2" s="226" t="s">
        <v>80</v>
      </c>
      <c r="B2" s="226"/>
      <c r="C2" s="226"/>
      <c r="D2" s="226"/>
      <c r="E2" s="226"/>
      <c r="F2" s="226"/>
      <c r="G2" s="226"/>
    </row>
    <row r="3" spans="1:9" ht="26.25" customHeight="1" x14ac:dyDescent="0.25">
      <c r="A3" s="232" t="s">
        <v>0</v>
      </c>
      <c r="B3" s="232" t="s">
        <v>1</v>
      </c>
      <c r="C3" s="233" t="s">
        <v>2</v>
      </c>
      <c r="D3" s="233"/>
      <c r="E3" s="233"/>
      <c r="F3" s="233"/>
      <c r="G3" s="233"/>
    </row>
    <row r="4" spans="1:9" ht="26.25" customHeight="1" x14ac:dyDescent="0.25">
      <c r="A4" s="232"/>
      <c r="B4" s="216"/>
      <c r="C4" s="147" t="s">
        <v>3</v>
      </c>
      <c r="D4" s="147" t="s">
        <v>4</v>
      </c>
      <c r="E4" s="147" t="s">
        <v>5</v>
      </c>
      <c r="F4" s="148" t="s">
        <v>6</v>
      </c>
      <c r="G4" s="148" t="s">
        <v>7</v>
      </c>
    </row>
    <row r="5" spans="1:9" ht="26.25" customHeight="1" x14ac:dyDescent="0.25">
      <c r="A5" s="234" t="s">
        <v>75</v>
      </c>
      <c r="B5" s="235"/>
      <c r="C5" s="9"/>
      <c r="D5" s="9"/>
      <c r="E5" s="9"/>
      <c r="F5" s="83"/>
      <c r="G5" s="81"/>
    </row>
    <row r="6" spans="1:9" ht="26.25" customHeight="1" x14ac:dyDescent="0.25">
      <c r="A6" s="10">
        <v>1</v>
      </c>
      <c r="B6" s="12" t="s">
        <v>12</v>
      </c>
      <c r="C6" s="105">
        <v>50000</v>
      </c>
      <c r="D6" s="106"/>
      <c r="E6" s="106"/>
      <c r="F6" s="107"/>
      <c r="G6" s="108"/>
    </row>
    <row r="7" spans="1:9" ht="26.25" customHeight="1" x14ac:dyDescent="0.25">
      <c r="A7" s="10">
        <v>2</v>
      </c>
      <c r="B7" s="12" t="s">
        <v>13</v>
      </c>
      <c r="C7" s="105">
        <v>50000</v>
      </c>
      <c r="D7" s="106"/>
      <c r="E7" s="106"/>
      <c r="F7" s="107"/>
      <c r="G7" s="108"/>
    </row>
    <row r="8" spans="1:9" ht="26.25" customHeight="1" x14ac:dyDescent="0.25">
      <c r="A8" s="10">
        <v>3</v>
      </c>
      <c r="B8" s="12" t="s">
        <v>14</v>
      </c>
      <c r="C8" s="105">
        <v>10000</v>
      </c>
      <c r="D8" s="106"/>
      <c r="E8" s="106"/>
      <c r="F8" s="107"/>
      <c r="G8" s="108"/>
    </row>
    <row r="9" spans="1:9" ht="26.25" customHeight="1" x14ac:dyDescent="0.25">
      <c r="A9" s="10">
        <v>4</v>
      </c>
      <c r="B9" s="3" t="s">
        <v>8</v>
      </c>
      <c r="C9" s="105">
        <v>200000</v>
      </c>
      <c r="D9" s="106"/>
      <c r="E9" s="106"/>
      <c r="F9" s="107"/>
      <c r="G9" s="108"/>
    </row>
    <row r="10" spans="1:9" ht="26.25" customHeight="1" x14ac:dyDescent="0.25">
      <c r="A10" s="10">
        <v>5</v>
      </c>
      <c r="B10" s="12" t="s">
        <v>15</v>
      </c>
      <c r="C10" s="106"/>
      <c r="D10" s="105">
        <v>400000</v>
      </c>
      <c r="E10" s="106"/>
      <c r="F10" s="107"/>
      <c r="G10" s="108"/>
    </row>
    <row r="11" spans="1:9" ht="26.25" customHeight="1" x14ac:dyDescent="0.25">
      <c r="A11" s="10">
        <v>6</v>
      </c>
      <c r="B11" s="12" t="s">
        <v>16</v>
      </c>
      <c r="C11" s="106"/>
      <c r="D11" s="105">
        <v>40000</v>
      </c>
      <c r="E11" s="106"/>
      <c r="F11" s="109"/>
      <c r="G11" s="110"/>
    </row>
    <row r="12" spans="1:9" ht="26.25" customHeight="1" x14ac:dyDescent="0.25">
      <c r="A12" s="10">
        <v>7</v>
      </c>
      <c r="B12" s="12" t="s">
        <v>9</v>
      </c>
      <c r="C12" s="106"/>
      <c r="D12" s="105"/>
      <c r="E12" s="143">
        <v>40000</v>
      </c>
      <c r="F12" s="109"/>
      <c r="G12" s="110"/>
    </row>
    <row r="13" spans="1:9" ht="26.25" customHeight="1" x14ac:dyDescent="0.25">
      <c r="A13" s="10">
        <v>8</v>
      </c>
      <c r="B13" s="12" t="s">
        <v>17</v>
      </c>
      <c r="C13" s="106"/>
      <c r="D13" s="106"/>
      <c r="E13" s="105">
        <v>10000</v>
      </c>
      <c r="F13" s="109"/>
      <c r="G13" s="110"/>
    </row>
    <row r="14" spans="1:9" ht="26.25" customHeight="1" x14ac:dyDescent="0.25">
      <c r="A14" s="85"/>
      <c r="B14" s="86" t="s">
        <v>23</v>
      </c>
      <c r="C14" s="229">
        <f>SUM(C6:F13)</f>
        <v>800000</v>
      </c>
      <c r="D14" s="230"/>
      <c r="E14" s="230"/>
      <c r="F14" s="230"/>
      <c r="G14" s="231"/>
      <c r="I14" s="104">
        <f>+C14</f>
        <v>800000</v>
      </c>
    </row>
    <row r="15" spans="1:9" ht="26.25" customHeight="1" x14ac:dyDescent="0.25">
      <c r="A15" s="234" t="s">
        <v>205</v>
      </c>
      <c r="B15" s="235"/>
      <c r="C15" s="84"/>
      <c r="D15" s="84"/>
      <c r="E15" s="84"/>
      <c r="F15" s="84"/>
      <c r="G15" s="84"/>
    </row>
    <row r="16" spans="1:9" ht="26.25" customHeight="1" x14ac:dyDescent="0.25">
      <c r="A16" s="10">
        <v>1</v>
      </c>
      <c r="B16" s="3" t="s">
        <v>206</v>
      </c>
      <c r="C16" s="4"/>
      <c r="D16" s="38">
        <v>100000</v>
      </c>
      <c r="E16" s="4"/>
      <c r="F16" s="82"/>
      <c r="G16" s="7"/>
    </row>
    <row r="17" spans="1:9" ht="26.25" customHeight="1" x14ac:dyDescent="0.25">
      <c r="A17" s="10">
        <v>2</v>
      </c>
      <c r="B17" s="3" t="s">
        <v>16</v>
      </c>
      <c r="C17" s="7"/>
      <c r="D17" s="77"/>
      <c r="E17" s="7"/>
      <c r="F17" s="7"/>
      <c r="G17" s="7"/>
    </row>
    <row r="18" spans="1:9" ht="26.25" customHeight="1" x14ac:dyDescent="0.25">
      <c r="A18" s="85"/>
      <c r="B18" s="86" t="s">
        <v>23</v>
      </c>
      <c r="C18" s="207"/>
      <c r="D18" s="208"/>
      <c r="E18" s="208"/>
      <c r="F18" s="208"/>
      <c r="G18" s="209">
        <f>SUM(C16:G17)</f>
        <v>100000</v>
      </c>
      <c r="I18" s="104">
        <f>+G18</f>
        <v>100000</v>
      </c>
    </row>
    <row r="19" spans="1:9" ht="26.25" hidden="1" customHeight="1" x14ac:dyDescent="0.25">
      <c r="A19" s="227" t="s">
        <v>76</v>
      </c>
      <c r="B19" s="228"/>
      <c r="C19" s="56"/>
      <c r="D19" s="57"/>
      <c r="E19" s="57"/>
      <c r="F19" s="57"/>
      <c r="G19" s="58"/>
    </row>
    <row r="20" spans="1:9" ht="42" hidden="1" x14ac:dyDescent="0.25">
      <c r="A20" s="6">
        <v>1</v>
      </c>
      <c r="B20" s="55" t="s">
        <v>83</v>
      </c>
      <c r="C20" s="4"/>
      <c r="D20" s="9"/>
      <c r="E20" s="9"/>
      <c r="F20" s="9"/>
      <c r="G20" s="9"/>
    </row>
    <row r="21" spans="1:9" ht="24.75" hidden="1" customHeight="1" x14ac:dyDescent="0.25">
      <c r="A21" s="85"/>
      <c r="B21" s="86" t="s">
        <v>23</v>
      </c>
      <c r="C21" s="229">
        <f>SUM(C20:F20)</f>
        <v>0</v>
      </c>
      <c r="D21" s="230"/>
      <c r="E21" s="230"/>
      <c r="F21" s="230"/>
      <c r="G21" s="231"/>
      <c r="I21" s="104"/>
    </row>
    <row r="22" spans="1:9" ht="24.75" customHeight="1" x14ac:dyDescent="0.25">
      <c r="A22" s="93" t="s">
        <v>77</v>
      </c>
      <c r="B22" s="94"/>
      <c r="C22" s="95"/>
      <c r="D22" s="96"/>
      <c r="E22" s="96"/>
      <c r="F22" s="96"/>
      <c r="G22" s="97"/>
    </row>
    <row r="23" spans="1:9" ht="42" x14ac:dyDescent="0.25">
      <c r="A23" s="98">
        <v>1</v>
      </c>
      <c r="B23" s="99" t="s">
        <v>320</v>
      </c>
      <c r="C23" s="100"/>
      <c r="D23" s="100">
        <v>1000000</v>
      </c>
      <c r="E23" s="100"/>
      <c r="F23" s="100"/>
      <c r="G23" s="100"/>
    </row>
    <row r="24" spans="1:9" ht="21" x14ac:dyDescent="0.25">
      <c r="A24" s="101"/>
      <c r="B24" s="102" t="s">
        <v>23</v>
      </c>
      <c r="C24" s="219">
        <f>SUM(C23:G23)</f>
        <v>1000000</v>
      </c>
      <c r="D24" s="220"/>
      <c r="E24" s="220"/>
      <c r="F24" s="220"/>
      <c r="G24" s="221"/>
      <c r="I24" s="104">
        <f>+C24</f>
        <v>1000000</v>
      </c>
    </row>
    <row r="25" spans="1:9" ht="24.75" customHeight="1" thickBot="1" x14ac:dyDescent="0.3">
      <c r="A25" s="43"/>
      <c r="B25" s="44" t="s">
        <v>10</v>
      </c>
      <c r="C25" s="222">
        <f>C14+C18+C21+C24</f>
        <v>1800000</v>
      </c>
      <c r="D25" s="223"/>
      <c r="E25" s="223"/>
      <c r="F25" s="223"/>
      <c r="G25" s="224"/>
      <c r="I25" s="104">
        <f>C25</f>
        <v>1800000</v>
      </c>
    </row>
    <row r="26" spans="1:9" ht="24.75" customHeight="1" thickTop="1" x14ac:dyDescent="0.25"/>
  </sheetData>
  <mergeCells count="12">
    <mergeCell ref="C24:G24"/>
    <mergeCell ref="C25:G25"/>
    <mergeCell ref="A1:G1"/>
    <mergeCell ref="A2:G2"/>
    <mergeCell ref="A19:B19"/>
    <mergeCell ref="C21:G21"/>
    <mergeCell ref="A3:A4"/>
    <mergeCell ref="B3:B4"/>
    <mergeCell ref="C3:G3"/>
    <mergeCell ref="A5:B5"/>
    <mergeCell ref="C14:G14"/>
    <mergeCell ref="A15:B15"/>
  </mergeCells>
  <pageMargins left="0.62992125984251968" right="0.23622047244094491" top="0.70866141732283472" bottom="0.23622047244094491" header="3.937007874015748E-2" footer="0"/>
  <pageSetup paperSize="9" scale="95" firstPageNumber="9" orientation="portrait" useFirstPageNumber="1" r:id="rId1"/>
  <headerFooter>
    <oddHeader>&amp;R&amp;P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I11"/>
  <sheetViews>
    <sheetView workbookViewId="0">
      <selection activeCell="F29" sqref="F29"/>
    </sheetView>
  </sheetViews>
  <sheetFormatPr defaultColWidth="9.140625" defaultRowHeight="24.75" customHeight="1" x14ac:dyDescent="0.25"/>
  <cols>
    <col min="1" max="1" width="5.85546875" style="1" customWidth="1"/>
    <col min="2" max="2" width="31.140625" style="1" customWidth="1"/>
    <col min="3" max="3" width="11.85546875" style="8" bestFit="1" customWidth="1"/>
    <col min="4" max="4" width="11.28515625" style="34" bestFit="1" customWidth="1"/>
    <col min="5" max="5" width="12.85546875" style="8" customWidth="1"/>
    <col min="6" max="6" width="12" style="8" customWidth="1"/>
    <col min="7" max="7" width="14.2851562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61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117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9" ht="42" x14ac:dyDescent="0.25">
      <c r="A6" s="10">
        <v>1</v>
      </c>
      <c r="B6" s="14" t="s">
        <v>227</v>
      </c>
      <c r="C6" s="16"/>
      <c r="D6" s="33"/>
      <c r="E6" s="16">
        <v>40000</v>
      </c>
      <c r="F6" s="11"/>
      <c r="G6" s="7"/>
    </row>
    <row r="7" spans="1:9" ht="42" hidden="1" x14ac:dyDescent="0.25">
      <c r="A7" s="6">
        <v>2</v>
      </c>
      <c r="B7" s="12" t="s">
        <v>118</v>
      </c>
      <c r="C7" s="16"/>
      <c r="D7" s="33"/>
      <c r="E7" s="16"/>
      <c r="F7" s="125"/>
      <c r="G7" s="7"/>
    </row>
    <row r="8" spans="1:9" ht="21" hidden="1" x14ac:dyDescent="0.25">
      <c r="A8" s="135">
        <v>3</v>
      </c>
      <c r="B8" s="55" t="s">
        <v>228</v>
      </c>
      <c r="C8" s="16"/>
      <c r="D8" s="33"/>
      <c r="E8" s="16"/>
      <c r="F8" s="125"/>
      <c r="G8" s="7"/>
    </row>
    <row r="9" spans="1:9" ht="42" x14ac:dyDescent="0.25">
      <c r="A9" s="46">
        <v>2</v>
      </c>
      <c r="B9" s="47" t="s">
        <v>91</v>
      </c>
      <c r="C9" s="48"/>
      <c r="D9" s="49"/>
      <c r="E9" s="48"/>
      <c r="F9" s="51"/>
      <c r="G9" s="48">
        <v>20000</v>
      </c>
    </row>
    <row r="10" spans="1:9" ht="24.75" customHeight="1" thickBot="1" x14ac:dyDescent="0.3">
      <c r="A10" s="43"/>
      <c r="B10" s="44" t="s">
        <v>10</v>
      </c>
      <c r="C10" s="222">
        <f>SUM(C6:F8)</f>
        <v>40000</v>
      </c>
      <c r="D10" s="223"/>
      <c r="E10" s="223"/>
      <c r="F10" s="223"/>
      <c r="G10" s="224"/>
      <c r="I10" s="104">
        <f>+C10</f>
        <v>40000</v>
      </c>
    </row>
    <row r="11" spans="1:9" ht="24.75" customHeight="1" thickTop="1" x14ac:dyDescent="0.25"/>
  </sheetData>
  <mergeCells count="7">
    <mergeCell ref="A1:G1"/>
    <mergeCell ref="A3:G3"/>
    <mergeCell ref="C10:G10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24" orientation="portrait" useFirstPageNumber="1" r:id="rId1"/>
  <headerFooter>
    <oddHeader>&amp;R&amp;P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8"/>
  <sheetViews>
    <sheetView workbookViewId="0">
      <selection sqref="A1:G1"/>
    </sheetView>
  </sheetViews>
  <sheetFormatPr defaultColWidth="9.140625" defaultRowHeight="21" x14ac:dyDescent="0.25"/>
  <cols>
    <col min="1" max="1" width="5.85546875" style="1" customWidth="1"/>
    <col min="2" max="2" width="32.85546875" style="1" customWidth="1"/>
    <col min="3" max="3" width="11.85546875" style="8" bestFit="1" customWidth="1"/>
    <col min="4" max="4" width="10.140625" style="8" bestFit="1" customWidth="1"/>
    <col min="5" max="5" width="10.28515625" style="8" customWidth="1"/>
    <col min="6" max="6" width="10.85546875" style="8" customWidth="1"/>
    <col min="7" max="7" width="14.42578125" style="8" bestFit="1" customWidth="1"/>
    <col min="8" max="8" width="9.140625" style="1" customWidth="1"/>
    <col min="9" max="9" width="9.42578125" style="1" bestFit="1" customWidth="1"/>
    <col min="10" max="16384" width="9.140625" style="1"/>
  </cols>
  <sheetData>
    <row r="1" spans="1:7" ht="24.75" customHeight="1" x14ac:dyDescent="0.25">
      <c r="A1" s="225" t="s">
        <v>59</v>
      </c>
      <c r="B1" s="225"/>
      <c r="C1" s="225"/>
      <c r="D1" s="225"/>
      <c r="E1" s="225"/>
      <c r="F1" s="225"/>
      <c r="G1" s="225"/>
    </row>
    <row r="2" spans="1:7" ht="24.75" customHeight="1" x14ac:dyDescent="0.25">
      <c r="A2" s="225" t="s">
        <v>119</v>
      </c>
      <c r="B2" s="225"/>
      <c r="C2" s="225"/>
      <c r="D2" s="225"/>
      <c r="E2" s="225"/>
      <c r="F2" s="225"/>
      <c r="G2" s="225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7" x14ac:dyDescent="0.25">
      <c r="A6" s="239" t="s">
        <v>184</v>
      </c>
      <c r="B6" s="240"/>
      <c r="C6" s="240"/>
      <c r="D6" s="240"/>
      <c r="E6" s="240"/>
      <c r="F6" s="240"/>
      <c r="G6" s="241"/>
    </row>
    <row r="7" spans="1:7" ht="24.75" customHeight="1" x14ac:dyDescent="0.25">
      <c r="A7" s="2">
        <v>1</v>
      </c>
      <c r="B7" s="3" t="s">
        <v>19</v>
      </c>
      <c r="C7" s="7"/>
      <c r="D7" s="7"/>
      <c r="E7" s="7">
        <v>7500</v>
      </c>
      <c r="F7" s="7"/>
      <c r="G7" s="7"/>
    </row>
    <row r="8" spans="1:7" ht="24.75" customHeight="1" x14ac:dyDescent="0.25">
      <c r="A8" s="2">
        <v>2</v>
      </c>
      <c r="B8" s="3" t="s">
        <v>28</v>
      </c>
      <c r="C8" s="7"/>
      <c r="D8" s="7"/>
      <c r="E8" s="7">
        <v>5000</v>
      </c>
      <c r="F8" s="7"/>
      <c r="G8" s="7"/>
    </row>
    <row r="9" spans="1:7" ht="24.75" customHeight="1" x14ac:dyDescent="0.25">
      <c r="A9" s="2">
        <v>3</v>
      </c>
      <c r="B9" s="3" t="s">
        <v>29</v>
      </c>
      <c r="C9" s="7"/>
      <c r="D9" s="7">
        <v>2500</v>
      </c>
      <c r="E9" s="7"/>
      <c r="F9" s="7"/>
      <c r="G9" s="7"/>
    </row>
    <row r="10" spans="1:7" ht="24.75" customHeight="1" x14ac:dyDescent="0.25">
      <c r="A10" s="85"/>
      <c r="B10" s="86" t="s">
        <v>23</v>
      </c>
      <c r="C10" s="229">
        <f>SUM(C7:F9)</f>
        <v>15000</v>
      </c>
      <c r="D10" s="230"/>
      <c r="E10" s="230"/>
      <c r="F10" s="230"/>
      <c r="G10" s="231"/>
    </row>
    <row r="11" spans="1:7" ht="24" customHeight="1" x14ac:dyDescent="0.25">
      <c r="A11" s="150" t="s">
        <v>185</v>
      </c>
      <c r="B11" s="151"/>
      <c r="C11" s="151"/>
      <c r="D11" s="151"/>
      <c r="E11" s="151"/>
      <c r="F11" s="151"/>
      <c r="G11" s="152"/>
    </row>
    <row r="12" spans="1:7" ht="24" customHeight="1" x14ac:dyDescent="0.25">
      <c r="A12" s="6">
        <v>1</v>
      </c>
      <c r="B12" s="3" t="s">
        <v>19</v>
      </c>
      <c r="C12" s="7"/>
      <c r="D12" s="7"/>
      <c r="E12" s="7">
        <v>25000</v>
      </c>
      <c r="F12" s="7"/>
      <c r="G12" s="7"/>
    </row>
    <row r="13" spans="1:7" ht="24" customHeight="1" x14ac:dyDescent="0.25">
      <c r="A13" s="6">
        <v>2</v>
      </c>
      <c r="B13" s="3" t="s">
        <v>28</v>
      </c>
      <c r="C13" s="7"/>
      <c r="D13" s="7"/>
      <c r="E13" s="7">
        <v>10000</v>
      </c>
      <c r="F13" s="7"/>
      <c r="G13" s="7"/>
    </row>
    <row r="14" spans="1:7" ht="24" customHeight="1" x14ac:dyDescent="0.25">
      <c r="A14" s="6">
        <v>3</v>
      </c>
      <c r="B14" s="3" t="s">
        <v>29</v>
      </c>
      <c r="C14" s="7"/>
      <c r="D14" s="7">
        <v>10000</v>
      </c>
      <c r="E14" s="7"/>
      <c r="F14" s="7"/>
      <c r="G14" s="7"/>
    </row>
    <row r="15" spans="1:7" ht="24.75" customHeight="1" x14ac:dyDescent="0.25">
      <c r="A15" s="6">
        <v>4</v>
      </c>
      <c r="B15" s="3" t="s">
        <v>30</v>
      </c>
      <c r="C15" s="4"/>
      <c r="D15" s="4"/>
      <c r="E15" s="4">
        <v>40000</v>
      </c>
      <c r="F15" s="4"/>
      <c r="G15" s="4"/>
    </row>
    <row r="16" spans="1:7" ht="24.75" customHeight="1" x14ac:dyDescent="0.25">
      <c r="A16" s="90"/>
      <c r="B16" s="86" t="s">
        <v>23</v>
      </c>
      <c r="C16" s="229">
        <f>SUM(C12:F15)</f>
        <v>85000</v>
      </c>
      <c r="D16" s="230"/>
      <c r="E16" s="230"/>
      <c r="F16" s="230"/>
      <c r="G16" s="231"/>
    </row>
    <row r="17" spans="1:9" ht="24.75" customHeight="1" thickBot="1" x14ac:dyDescent="0.3">
      <c r="A17" s="43"/>
      <c r="B17" s="44" t="s">
        <v>10</v>
      </c>
      <c r="C17" s="222">
        <f>C10+C16</f>
        <v>100000</v>
      </c>
      <c r="D17" s="223"/>
      <c r="E17" s="223"/>
      <c r="F17" s="223"/>
      <c r="G17" s="224"/>
      <c r="I17" s="104">
        <f>+C17</f>
        <v>100000</v>
      </c>
    </row>
    <row r="18" spans="1:9" ht="21.75" thickTop="1" x14ac:dyDescent="0.25"/>
  </sheetData>
  <mergeCells count="10">
    <mergeCell ref="C17:G17"/>
    <mergeCell ref="A6:G6"/>
    <mergeCell ref="A4:A5"/>
    <mergeCell ref="B4:B5"/>
    <mergeCell ref="C4:G4"/>
    <mergeCell ref="A1:G1"/>
    <mergeCell ref="A3:G3"/>
    <mergeCell ref="A2:G2"/>
    <mergeCell ref="C10:G10"/>
    <mergeCell ref="C16:G16"/>
  </mergeCells>
  <pageMargins left="0.62992125984251968" right="0.23622047244094491" top="0.74803149606299213" bottom="0.74803149606299213" header="0.31496062992125984" footer="0.31496062992125984"/>
  <pageSetup paperSize="9" scale="95" firstPageNumber="24" orientation="portrait" useFirstPageNumber="1" r:id="rId1"/>
  <headerFooter>
    <oddHeader>&amp;R&amp;P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19"/>
  <sheetViews>
    <sheetView workbookViewId="0">
      <selection activeCell="K16" sqref="K16"/>
    </sheetView>
  </sheetViews>
  <sheetFormatPr defaultColWidth="9.140625" defaultRowHeight="21" x14ac:dyDescent="0.25"/>
  <cols>
    <col min="1" max="1" width="5.85546875" style="1" customWidth="1"/>
    <col min="2" max="2" width="29" style="1" customWidth="1"/>
    <col min="3" max="3" width="11.85546875" style="8" bestFit="1" customWidth="1"/>
    <col min="4" max="5" width="13.140625" style="8" customWidth="1"/>
    <col min="6" max="6" width="10.7109375" style="8" customWidth="1"/>
    <col min="7" max="7" width="14.57031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4.75" customHeight="1" x14ac:dyDescent="0.25">
      <c r="A1" s="225" t="s">
        <v>60</v>
      </c>
      <c r="B1" s="225"/>
      <c r="C1" s="225"/>
      <c r="D1" s="225"/>
      <c r="E1" s="225"/>
      <c r="F1" s="225"/>
      <c r="G1" s="225"/>
    </row>
    <row r="2" spans="1:7" ht="24.75" customHeight="1" x14ac:dyDescent="0.25">
      <c r="A2" s="225" t="s">
        <v>120</v>
      </c>
      <c r="B2" s="225"/>
      <c r="C2" s="225"/>
      <c r="D2" s="225"/>
      <c r="E2" s="225"/>
      <c r="F2" s="225"/>
      <c r="G2" s="225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7" ht="24.75" customHeight="1" x14ac:dyDescent="0.25">
      <c r="A6" s="242" t="s">
        <v>186</v>
      </c>
      <c r="B6" s="243"/>
      <c r="C6" s="262"/>
      <c r="D6" s="262"/>
      <c r="E6" s="262"/>
      <c r="F6" s="262"/>
      <c r="G6" s="263"/>
    </row>
    <row r="7" spans="1:7" ht="24.75" customHeight="1" x14ac:dyDescent="0.25">
      <c r="A7" s="2">
        <v>1</v>
      </c>
      <c r="B7" s="3" t="s">
        <v>19</v>
      </c>
      <c r="C7" s="4"/>
      <c r="D7" s="4"/>
      <c r="E7" s="4">
        <v>60000</v>
      </c>
      <c r="F7" s="4"/>
      <c r="G7" s="4"/>
    </row>
    <row r="8" spans="1:7" ht="24.75" customHeight="1" x14ac:dyDescent="0.25">
      <c r="A8" s="85"/>
      <c r="B8" s="86" t="s">
        <v>23</v>
      </c>
      <c r="C8" s="229">
        <f>SUM(C7:F7)</f>
        <v>60000</v>
      </c>
      <c r="D8" s="230"/>
      <c r="E8" s="230"/>
      <c r="F8" s="230"/>
      <c r="G8" s="231"/>
    </row>
    <row r="9" spans="1:7" ht="24" customHeight="1" x14ac:dyDescent="0.25">
      <c r="A9" s="242" t="s">
        <v>187</v>
      </c>
      <c r="B9" s="243"/>
      <c r="C9" s="264"/>
      <c r="D9" s="264"/>
      <c r="E9" s="264"/>
      <c r="F9" s="264"/>
      <c r="G9" s="265"/>
    </row>
    <row r="10" spans="1:7" ht="24.75" customHeight="1" x14ac:dyDescent="0.25">
      <c r="A10" s="2">
        <v>1</v>
      </c>
      <c r="B10" s="3" t="s">
        <v>19</v>
      </c>
      <c r="C10" s="4"/>
      <c r="D10" s="4"/>
      <c r="E10" s="4">
        <v>60000</v>
      </c>
      <c r="F10" s="4"/>
      <c r="G10" s="4"/>
    </row>
    <row r="11" spans="1:7" ht="24.75" customHeight="1" x14ac:dyDescent="0.25">
      <c r="A11" s="90"/>
      <c r="B11" s="86" t="s">
        <v>23</v>
      </c>
      <c r="C11" s="229">
        <f>SUM(C10:F10)</f>
        <v>60000</v>
      </c>
      <c r="D11" s="230"/>
      <c r="E11" s="230"/>
      <c r="F11" s="230"/>
      <c r="G11" s="231"/>
    </row>
    <row r="12" spans="1:7" ht="24.75" customHeight="1" x14ac:dyDescent="0.25">
      <c r="A12" s="242" t="s">
        <v>188</v>
      </c>
      <c r="B12" s="243"/>
      <c r="C12" s="264"/>
      <c r="D12" s="264"/>
      <c r="E12" s="264"/>
      <c r="F12" s="264"/>
      <c r="G12" s="265"/>
    </row>
    <row r="13" spans="1:7" ht="24.75" customHeight="1" x14ac:dyDescent="0.25">
      <c r="A13" s="123">
        <v>1</v>
      </c>
      <c r="B13" s="3" t="s">
        <v>19</v>
      </c>
      <c r="C13" s="4"/>
      <c r="D13" s="4"/>
      <c r="E13" s="4">
        <v>60000</v>
      </c>
      <c r="F13" s="4"/>
      <c r="G13" s="4"/>
    </row>
    <row r="14" spans="1:7" ht="24.75" customHeight="1" x14ac:dyDescent="0.25">
      <c r="A14" s="85"/>
      <c r="B14" s="86" t="s">
        <v>23</v>
      </c>
      <c r="C14" s="229">
        <f>SUM(C13:F13)</f>
        <v>60000</v>
      </c>
      <c r="D14" s="230"/>
      <c r="E14" s="230"/>
      <c r="F14" s="230"/>
      <c r="G14" s="231"/>
    </row>
    <row r="15" spans="1:7" ht="24.75" customHeight="1" x14ac:dyDescent="0.25">
      <c r="A15" s="242" t="s">
        <v>325</v>
      </c>
      <c r="B15" s="243"/>
      <c r="C15" s="264"/>
      <c r="D15" s="264"/>
      <c r="E15" s="264"/>
      <c r="F15" s="264"/>
      <c r="G15" s="265"/>
    </row>
    <row r="16" spans="1:7" ht="24.75" customHeight="1" x14ac:dyDescent="0.25">
      <c r="A16" s="2">
        <v>1</v>
      </c>
      <c r="B16" s="3" t="s">
        <v>19</v>
      </c>
      <c r="C16" s="4"/>
      <c r="D16" s="4"/>
      <c r="E16" s="4">
        <v>90000</v>
      </c>
      <c r="F16" s="4"/>
      <c r="G16" s="4"/>
    </row>
    <row r="17" spans="1:9" ht="24.75" customHeight="1" x14ac:dyDescent="0.25">
      <c r="A17" s="85"/>
      <c r="B17" s="86" t="s">
        <v>23</v>
      </c>
      <c r="C17" s="229">
        <f>SUM(C16:F16)</f>
        <v>90000</v>
      </c>
      <c r="D17" s="230"/>
      <c r="E17" s="230"/>
      <c r="F17" s="230"/>
      <c r="G17" s="231"/>
    </row>
    <row r="18" spans="1:9" ht="24.75" customHeight="1" thickBot="1" x14ac:dyDescent="0.3">
      <c r="A18" s="43"/>
      <c r="B18" s="44" t="s">
        <v>10</v>
      </c>
      <c r="C18" s="222">
        <f>SUM(C8+C11+C14+C17)</f>
        <v>270000</v>
      </c>
      <c r="D18" s="223"/>
      <c r="E18" s="223"/>
      <c r="F18" s="223"/>
      <c r="G18" s="224"/>
      <c r="I18" s="104">
        <f>+C18</f>
        <v>270000</v>
      </c>
    </row>
    <row r="19" spans="1:9" ht="21.75" thickTop="1" x14ac:dyDescent="0.25"/>
  </sheetData>
  <mergeCells count="19">
    <mergeCell ref="C18:G18"/>
    <mergeCell ref="C8:G8"/>
    <mergeCell ref="A9:B9"/>
    <mergeCell ref="C11:G11"/>
    <mergeCell ref="A15:B15"/>
    <mergeCell ref="C17:G17"/>
    <mergeCell ref="C9:G9"/>
    <mergeCell ref="C15:G15"/>
    <mergeCell ref="A12:B12"/>
    <mergeCell ref="C12:G12"/>
    <mergeCell ref="C14:G14"/>
    <mergeCell ref="A1:G1"/>
    <mergeCell ref="A3:G3"/>
    <mergeCell ref="A6:B6"/>
    <mergeCell ref="A4:A5"/>
    <mergeCell ref="B4:B5"/>
    <mergeCell ref="C4:G4"/>
    <mergeCell ref="C6:G6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25" orientation="portrait" useFirstPageNumber="1" r:id="rId1"/>
  <headerFooter>
    <oddHeader>&amp;R&amp;P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13"/>
  <sheetViews>
    <sheetView workbookViewId="0">
      <selection activeCell="E18" sqref="E18"/>
    </sheetView>
  </sheetViews>
  <sheetFormatPr defaultColWidth="9.140625" defaultRowHeight="21" x14ac:dyDescent="0.25"/>
  <cols>
    <col min="1" max="1" width="5.85546875" style="1" customWidth="1"/>
    <col min="2" max="2" width="32.28515625" style="1" customWidth="1"/>
    <col min="3" max="3" width="11.85546875" style="8" bestFit="1" customWidth="1"/>
    <col min="4" max="4" width="10.140625" style="8" bestFit="1" customWidth="1"/>
    <col min="5" max="5" width="11.28515625" style="8" customWidth="1"/>
    <col min="6" max="6" width="11.140625" style="8" bestFit="1" customWidth="1"/>
    <col min="7" max="7" width="14.5703125" style="8" customWidth="1"/>
    <col min="8" max="8" width="9.140625" style="1" customWidth="1"/>
    <col min="9" max="16384" width="9.140625" style="1"/>
  </cols>
  <sheetData>
    <row r="1" spans="1:9" ht="24.75" customHeight="1" x14ac:dyDescent="0.25">
      <c r="A1" s="225" t="s">
        <v>60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121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9" ht="24.75" customHeight="1" x14ac:dyDescent="0.25">
      <c r="A6" s="150" t="s">
        <v>189</v>
      </c>
      <c r="B6" s="151"/>
      <c r="C6" s="151"/>
      <c r="D6" s="151"/>
      <c r="E6" s="151"/>
      <c r="F6" s="151"/>
      <c r="G6" s="152"/>
    </row>
    <row r="7" spans="1:9" ht="24.75" customHeight="1" x14ac:dyDescent="0.25">
      <c r="A7" s="2">
        <v>1</v>
      </c>
      <c r="B7" s="3" t="s">
        <v>19</v>
      </c>
      <c r="C7" s="4"/>
      <c r="D7" s="4"/>
      <c r="E7" s="4">
        <v>10000</v>
      </c>
      <c r="F7" s="4"/>
      <c r="G7" s="4"/>
    </row>
    <row r="8" spans="1:9" ht="24.75" customHeight="1" x14ac:dyDescent="0.25">
      <c r="A8" s="85"/>
      <c r="B8" s="86" t="s">
        <v>23</v>
      </c>
      <c r="C8" s="229">
        <f>SUM(C7:F7)</f>
        <v>10000</v>
      </c>
      <c r="D8" s="230"/>
      <c r="E8" s="230"/>
      <c r="F8" s="230"/>
      <c r="G8" s="231"/>
    </row>
    <row r="9" spans="1:9" ht="24" customHeight="1" x14ac:dyDescent="0.25">
      <c r="A9" s="150" t="s">
        <v>190</v>
      </c>
      <c r="B9" s="151"/>
      <c r="C9" s="151"/>
      <c r="D9" s="151"/>
      <c r="E9" s="151"/>
      <c r="F9" s="151"/>
      <c r="G9" s="152"/>
    </row>
    <row r="10" spans="1:9" ht="24.75" customHeight="1" x14ac:dyDescent="0.25">
      <c r="A10" s="2">
        <v>1</v>
      </c>
      <c r="B10" s="3" t="s">
        <v>3</v>
      </c>
      <c r="C10" s="4"/>
      <c r="D10" s="4"/>
      <c r="E10" s="4">
        <v>10000</v>
      </c>
      <c r="F10" s="4"/>
      <c r="G10" s="4"/>
    </row>
    <row r="11" spans="1:9" ht="24.75" customHeight="1" x14ac:dyDescent="0.25">
      <c r="A11" s="90"/>
      <c r="B11" s="86" t="s">
        <v>23</v>
      </c>
      <c r="C11" s="229">
        <f>SUM(C10:F10)</f>
        <v>10000</v>
      </c>
      <c r="D11" s="230"/>
      <c r="E11" s="230"/>
      <c r="F11" s="230"/>
      <c r="G11" s="231"/>
    </row>
    <row r="12" spans="1:9" ht="24.75" customHeight="1" thickBot="1" x14ac:dyDescent="0.3">
      <c r="A12" s="43"/>
      <c r="B12" s="44" t="s">
        <v>10</v>
      </c>
      <c r="C12" s="222">
        <f>C8+C11</f>
        <v>20000</v>
      </c>
      <c r="D12" s="223"/>
      <c r="E12" s="223"/>
      <c r="F12" s="223"/>
      <c r="G12" s="224"/>
      <c r="I12" s="104">
        <f>+C12</f>
        <v>20000</v>
      </c>
    </row>
    <row r="13" spans="1:9" ht="21.75" thickTop="1" x14ac:dyDescent="0.25"/>
  </sheetData>
  <mergeCells count="9">
    <mergeCell ref="C12:G12"/>
    <mergeCell ref="A4:A5"/>
    <mergeCell ref="B4:B5"/>
    <mergeCell ref="C4:G4"/>
    <mergeCell ref="A1:G1"/>
    <mergeCell ref="A3:G3"/>
    <mergeCell ref="C8:G8"/>
    <mergeCell ref="C11:G11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25" orientation="portrait" useFirstPageNumber="1" r:id="rId1"/>
  <headerFooter>
    <oddHeader>&amp;R&amp;P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19"/>
  <sheetViews>
    <sheetView workbookViewId="0">
      <selection activeCell="I1" sqref="I1:I1048576"/>
    </sheetView>
  </sheetViews>
  <sheetFormatPr defaultColWidth="9.140625" defaultRowHeight="24.75" customHeight="1" x14ac:dyDescent="0.25"/>
  <cols>
    <col min="1" max="1" width="6.42578125" style="1" customWidth="1"/>
    <col min="2" max="2" width="26.28515625" style="1" customWidth="1"/>
    <col min="3" max="3" width="13.140625" style="8" customWidth="1"/>
    <col min="4" max="4" width="12.140625" style="34" customWidth="1"/>
    <col min="5" max="5" width="14" style="8" customWidth="1"/>
    <col min="6" max="6" width="12" style="8" customWidth="1"/>
    <col min="7" max="7" width="14.8554687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7" ht="24.75" customHeight="1" x14ac:dyDescent="0.25">
      <c r="A1" s="225" t="s">
        <v>58</v>
      </c>
      <c r="B1" s="225"/>
      <c r="C1" s="225"/>
      <c r="D1" s="225"/>
      <c r="E1" s="225"/>
      <c r="F1" s="225"/>
      <c r="G1" s="225"/>
    </row>
    <row r="2" spans="1:7" ht="24.75" customHeight="1" x14ac:dyDescent="0.25">
      <c r="A2" s="225" t="s">
        <v>126</v>
      </c>
      <c r="B2" s="225"/>
      <c r="C2" s="225"/>
      <c r="D2" s="225"/>
      <c r="E2" s="225"/>
      <c r="F2" s="225"/>
      <c r="G2" s="225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7" ht="21" x14ac:dyDescent="0.25">
      <c r="A6" s="239" t="s">
        <v>220</v>
      </c>
      <c r="B6" s="240"/>
      <c r="C6" s="240"/>
      <c r="D6" s="240"/>
      <c r="E6" s="240"/>
      <c r="F6" s="240"/>
      <c r="G6" s="241"/>
    </row>
    <row r="7" spans="1:7" ht="24.75" customHeight="1" x14ac:dyDescent="0.25">
      <c r="A7" s="123">
        <v>1</v>
      </c>
      <c r="B7" s="3" t="s">
        <v>124</v>
      </c>
      <c r="C7" s="7">
        <v>5000</v>
      </c>
      <c r="D7" s="7"/>
      <c r="E7" s="7"/>
      <c r="F7" s="7"/>
      <c r="G7" s="7"/>
    </row>
    <row r="8" spans="1:7" ht="24.75" customHeight="1" x14ac:dyDescent="0.25">
      <c r="A8" s="123">
        <v>2</v>
      </c>
      <c r="B8" s="3" t="s">
        <v>34</v>
      </c>
      <c r="C8" s="7">
        <v>3000</v>
      </c>
      <c r="D8" s="7"/>
      <c r="E8" s="7"/>
      <c r="F8" s="7"/>
      <c r="G8" s="7"/>
    </row>
    <row r="9" spans="1:7" ht="24.75" customHeight="1" x14ac:dyDescent="0.25">
      <c r="A9" s="85"/>
      <c r="B9" s="86" t="s">
        <v>23</v>
      </c>
      <c r="C9" s="229">
        <f>SUM(C7:F8)</f>
        <v>8000</v>
      </c>
      <c r="D9" s="230"/>
      <c r="E9" s="230"/>
      <c r="F9" s="230"/>
      <c r="G9" s="231"/>
    </row>
    <row r="10" spans="1:7" ht="24.75" customHeight="1" x14ac:dyDescent="0.25">
      <c r="A10" s="239" t="s">
        <v>193</v>
      </c>
      <c r="B10" s="240"/>
      <c r="C10" s="240"/>
      <c r="D10" s="240"/>
      <c r="E10" s="240"/>
      <c r="F10" s="240"/>
      <c r="G10" s="241"/>
    </row>
    <row r="11" spans="1:7" ht="24.75" customHeight="1" x14ac:dyDescent="0.25">
      <c r="A11" s="6">
        <v>1</v>
      </c>
      <c r="B11" s="3" t="s">
        <v>124</v>
      </c>
      <c r="C11" s="7">
        <v>5000</v>
      </c>
      <c r="D11" s="7"/>
      <c r="E11" s="7"/>
      <c r="F11" s="7"/>
      <c r="G11" s="7"/>
    </row>
    <row r="12" spans="1:7" ht="24.75" customHeight="1" x14ac:dyDescent="0.25">
      <c r="A12" s="6">
        <v>2</v>
      </c>
      <c r="B12" s="3" t="s">
        <v>19</v>
      </c>
      <c r="C12" s="7"/>
      <c r="D12" s="7"/>
      <c r="E12" s="7">
        <v>5000</v>
      </c>
      <c r="F12" s="7"/>
      <c r="G12" s="7"/>
    </row>
    <row r="13" spans="1:7" ht="24.75" customHeight="1" x14ac:dyDescent="0.25">
      <c r="A13" s="6">
        <v>3</v>
      </c>
      <c r="B13" s="3" t="s">
        <v>8</v>
      </c>
      <c r="C13" s="7">
        <v>3000</v>
      </c>
      <c r="D13" s="7"/>
      <c r="E13" s="7"/>
      <c r="F13" s="7"/>
      <c r="G13" s="7"/>
    </row>
    <row r="14" spans="1:7" ht="24.75" customHeight="1" x14ac:dyDescent="0.25">
      <c r="A14" s="90"/>
      <c r="B14" s="86" t="s">
        <v>23</v>
      </c>
      <c r="C14" s="229">
        <f>SUM(C11:F13)</f>
        <v>13000</v>
      </c>
      <c r="D14" s="230"/>
      <c r="E14" s="230"/>
      <c r="F14" s="230"/>
      <c r="G14" s="231"/>
    </row>
    <row r="15" spans="1:7" ht="48.75" hidden="1" customHeight="1" x14ac:dyDescent="0.25">
      <c r="A15" s="239" t="s">
        <v>208</v>
      </c>
      <c r="B15" s="240"/>
      <c r="C15" s="240"/>
      <c r="D15" s="240"/>
      <c r="E15" s="240"/>
      <c r="F15" s="240"/>
      <c r="G15" s="241"/>
    </row>
    <row r="16" spans="1:7" ht="42" hidden="1" x14ac:dyDescent="0.25">
      <c r="A16" s="6">
        <v>1</v>
      </c>
      <c r="B16" s="22" t="s">
        <v>209</v>
      </c>
      <c r="C16" s="7"/>
      <c r="D16" s="7"/>
      <c r="E16" s="7"/>
      <c r="F16" s="7"/>
      <c r="G16" s="7"/>
    </row>
    <row r="17" spans="1:9" ht="24.75" hidden="1" customHeight="1" x14ac:dyDescent="0.25">
      <c r="A17" s="90"/>
      <c r="B17" s="86" t="s">
        <v>23</v>
      </c>
      <c r="C17" s="229">
        <f>SUM(C16:F16)</f>
        <v>0</v>
      </c>
      <c r="D17" s="230"/>
      <c r="E17" s="230"/>
      <c r="F17" s="230"/>
      <c r="G17" s="231"/>
    </row>
    <row r="18" spans="1:9" ht="24.75" customHeight="1" thickBot="1" x14ac:dyDescent="0.3">
      <c r="A18" s="43"/>
      <c r="B18" s="44" t="s">
        <v>10</v>
      </c>
      <c r="C18" s="222">
        <f>+C9+C14+C17</f>
        <v>21000</v>
      </c>
      <c r="D18" s="223"/>
      <c r="E18" s="223"/>
      <c r="F18" s="223"/>
      <c r="G18" s="224"/>
      <c r="I18" s="104">
        <f>+C18</f>
        <v>21000</v>
      </c>
    </row>
    <row r="19" spans="1:9" ht="24.75" customHeight="1" thickTop="1" x14ac:dyDescent="0.25"/>
  </sheetData>
  <mergeCells count="13">
    <mergeCell ref="C9:G9"/>
    <mergeCell ref="C17:G17"/>
    <mergeCell ref="C18:G18"/>
    <mergeCell ref="A1:G1"/>
    <mergeCell ref="A3:G3"/>
    <mergeCell ref="A4:A5"/>
    <mergeCell ref="B4:B5"/>
    <mergeCell ref="C4:G4"/>
    <mergeCell ref="A2:G2"/>
    <mergeCell ref="A6:G6"/>
    <mergeCell ref="A15:G15"/>
    <mergeCell ref="A10:G10"/>
    <mergeCell ref="C14:G14"/>
  </mergeCells>
  <pageMargins left="0.62992125984251968" right="0.23622047244094491" top="0.74803149606299213" bottom="0.74803149606299213" header="0.31496062992125984" footer="0.31496062992125984"/>
  <pageSetup paperSize="9" scale="95" firstPageNumber="26" orientation="portrait" useFirstPageNumber="1" r:id="rId1"/>
  <headerFooter>
    <oddHeader>&amp;R&amp;P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17"/>
  <sheetViews>
    <sheetView view="pageBreakPreview" zoomScaleNormal="120" zoomScaleSheetLayoutView="100" workbookViewId="0">
      <selection activeCell="M18" sqref="M18"/>
    </sheetView>
  </sheetViews>
  <sheetFormatPr defaultColWidth="9.140625" defaultRowHeight="24.75" customHeight="1" x14ac:dyDescent="0.25"/>
  <cols>
    <col min="1" max="1" width="5.85546875" style="1" customWidth="1"/>
    <col min="2" max="2" width="25.140625" style="1" customWidth="1"/>
    <col min="3" max="3" width="13.140625" style="8" customWidth="1"/>
    <col min="4" max="4" width="14" style="34" bestFit="1" customWidth="1"/>
    <col min="5" max="5" width="14" style="8" customWidth="1"/>
    <col min="6" max="6" width="12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4.75" customHeight="1" x14ac:dyDescent="0.25">
      <c r="A1" s="225" t="s">
        <v>58</v>
      </c>
      <c r="B1" s="225"/>
      <c r="C1" s="225"/>
      <c r="D1" s="225"/>
      <c r="E1" s="225"/>
      <c r="F1" s="225"/>
      <c r="G1" s="225"/>
    </row>
    <row r="2" spans="1:7" ht="24.75" customHeight="1" x14ac:dyDescent="0.25">
      <c r="A2" s="225" t="s">
        <v>123</v>
      </c>
      <c r="B2" s="225"/>
      <c r="C2" s="225"/>
      <c r="D2" s="225"/>
      <c r="E2" s="225"/>
      <c r="F2" s="225"/>
      <c r="G2" s="225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211" t="s">
        <v>6</v>
      </c>
      <c r="G5" s="211" t="s">
        <v>7</v>
      </c>
    </row>
    <row r="6" spans="1:7" ht="21" customHeight="1" x14ac:dyDescent="0.25">
      <c r="A6" s="239" t="s">
        <v>191</v>
      </c>
      <c r="B6" s="240"/>
      <c r="C6" s="240"/>
      <c r="D6" s="240"/>
      <c r="E6" s="240"/>
      <c r="F6" s="240"/>
      <c r="G6" s="241"/>
    </row>
    <row r="7" spans="1:7" ht="24.75" customHeight="1" x14ac:dyDescent="0.25">
      <c r="A7" s="123">
        <v>1</v>
      </c>
      <c r="B7" s="23" t="s">
        <v>22</v>
      </c>
      <c r="C7" s="7">
        <v>10000</v>
      </c>
      <c r="D7" s="7"/>
      <c r="E7" s="7"/>
      <c r="F7" s="7"/>
      <c r="G7" s="7"/>
    </row>
    <row r="8" spans="1:7" ht="24.75" customHeight="1" x14ac:dyDescent="0.25">
      <c r="A8" s="123">
        <v>2</v>
      </c>
      <c r="B8" s="3" t="s">
        <v>19</v>
      </c>
      <c r="C8" s="7"/>
      <c r="D8" s="7"/>
      <c r="E8" s="7">
        <v>10000</v>
      </c>
      <c r="F8" s="7"/>
      <c r="G8" s="7"/>
    </row>
    <row r="9" spans="1:7" ht="24.75" customHeight="1" x14ac:dyDescent="0.25">
      <c r="A9" s="123">
        <v>3</v>
      </c>
      <c r="B9" s="3" t="s">
        <v>20</v>
      </c>
      <c r="C9" s="7"/>
      <c r="D9" s="7"/>
      <c r="E9" s="7">
        <v>20000</v>
      </c>
      <c r="F9" s="7"/>
      <c r="G9" s="7"/>
    </row>
    <row r="10" spans="1:7" ht="24.75" customHeight="1" x14ac:dyDescent="0.25">
      <c r="A10" s="123">
        <v>4</v>
      </c>
      <c r="B10" s="3" t="s">
        <v>51</v>
      </c>
      <c r="C10" s="7"/>
      <c r="D10" s="7"/>
      <c r="E10" s="7">
        <v>3000</v>
      </c>
      <c r="F10" s="7"/>
      <c r="G10" s="7"/>
    </row>
    <row r="11" spans="1:7" ht="24.75" customHeight="1" x14ac:dyDescent="0.25">
      <c r="A11" s="123">
        <v>5</v>
      </c>
      <c r="B11" s="3" t="s">
        <v>28</v>
      </c>
      <c r="C11" s="7"/>
      <c r="D11" s="7"/>
      <c r="E11" s="7">
        <v>10000</v>
      </c>
      <c r="F11" s="7"/>
      <c r="G11" s="7"/>
    </row>
    <row r="12" spans="1:7" ht="24.75" customHeight="1" x14ac:dyDescent="0.25">
      <c r="A12" s="85"/>
      <c r="B12" s="86" t="s">
        <v>23</v>
      </c>
      <c r="C12" s="229">
        <f>SUM(C7:F11)</f>
        <v>53000</v>
      </c>
      <c r="D12" s="230"/>
      <c r="E12" s="230"/>
      <c r="F12" s="230"/>
      <c r="G12" s="231"/>
    </row>
    <row r="13" spans="1:7" ht="24.75" customHeight="1" x14ac:dyDescent="0.25">
      <c r="A13" s="150" t="s">
        <v>192</v>
      </c>
      <c r="B13" s="151"/>
      <c r="C13" s="151"/>
      <c r="D13" s="151"/>
      <c r="E13" s="151"/>
      <c r="F13" s="151"/>
      <c r="G13" s="152"/>
    </row>
    <row r="14" spans="1:7" ht="24.75" customHeight="1" x14ac:dyDescent="0.25">
      <c r="A14" s="6">
        <v>1</v>
      </c>
      <c r="B14" s="3" t="s">
        <v>22</v>
      </c>
      <c r="C14" s="7">
        <v>10000</v>
      </c>
      <c r="D14" s="7"/>
      <c r="E14" s="7"/>
      <c r="F14" s="7"/>
      <c r="G14" s="212"/>
    </row>
    <row r="15" spans="1:7" ht="24.75" customHeight="1" x14ac:dyDescent="0.25">
      <c r="A15" s="6">
        <v>2</v>
      </c>
      <c r="B15" s="3" t="s">
        <v>19</v>
      </c>
      <c r="C15" s="7"/>
      <c r="D15" s="7"/>
      <c r="E15" s="7">
        <v>48000</v>
      </c>
      <c r="F15" s="7"/>
      <c r="G15" s="7"/>
    </row>
    <row r="16" spans="1:7" ht="24.75" customHeight="1" x14ac:dyDescent="0.25">
      <c r="A16" s="90"/>
      <c r="B16" s="86" t="s">
        <v>23</v>
      </c>
      <c r="C16" s="229">
        <f>SUM(C14:F15)</f>
        <v>58000</v>
      </c>
      <c r="D16" s="230"/>
      <c r="E16" s="230"/>
      <c r="F16" s="230"/>
      <c r="G16" s="231"/>
    </row>
    <row r="17" spans="1:9" ht="24.75" customHeight="1" x14ac:dyDescent="0.25">
      <c r="A17" s="43"/>
      <c r="B17" s="44" t="s">
        <v>10</v>
      </c>
      <c r="C17" s="266">
        <f>C12+C16</f>
        <v>111000</v>
      </c>
      <c r="D17" s="267"/>
      <c r="E17" s="267"/>
      <c r="F17" s="267"/>
      <c r="G17" s="268"/>
      <c r="I17" s="104">
        <f>+C17</f>
        <v>111000</v>
      </c>
    </row>
  </sheetData>
  <mergeCells count="10">
    <mergeCell ref="C16:G16"/>
    <mergeCell ref="C17:G17"/>
    <mergeCell ref="A1:G1"/>
    <mergeCell ref="A3:G3"/>
    <mergeCell ref="C12:G12"/>
    <mergeCell ref="A4:A5"/>
    <mergeCell ref="B4:B5"/>
    <mergeCell ref="C4:G4"/>
    <mergeCell ref="A2:G2"/>
    <mergeCell ref="A6:G6"/>
  </mergeCells>
  <pageMargins left="0.62992125984251968" right="0.23622047244094491" top="0.74803149606299213" bottom="0.74803149606299213" header="0.31496062992125984" footer="0.31496062992125984"/>
  <pageSetup paperSize="9" scale="95" firstPageNumber="27" orientation="portrait" useFirstPageNumber="1" r:id="rId1"/>
  <headerFooter>
    <oddHeader>&amp;R&amp;P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I8"/>
  <sheetViews>
    <sheetView view="pageLayout" zoomScaleNormal="100" workbookViewId="0">
      <selection activeCell="F11" sqref="F11"/>
    </sheetView>
  </sheetViews>
  <sheetFormatPr defaultColWidth="9.140625" defaultRowHeight="24.75" customHeight="1" x14ac:dyDescent="0.25"/>
  <cols>
    <col min="1" max="1" width="6.42578125" style="1" customWidth="1"/>
    <col min="2" max="2" width="26.28515625" style="1" customWidth="1"/>
    <col min="3" max="3" width="13.140625" style="8" customWidth="1"/>
    <col min="4" max="4" width="12.140625" style="34" customWidth="1"/>
    <col min="5" max="5" width="14" style="8" customWidth="1"/>
    <col min="6" max="6" width="12" style="8" customWidth="1"/>
    <col min="7" max="7" width="14.8554687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58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219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57" t="s">
        <v>6</v>
      </c>
      <c r="G5" s="157" t="s">
        <v>7</v>
      </c>
    </row>
    <row r="6" spans="1:9" ht="24.75" customHeight="1" x14ac:dyDescent="0.25">
      <c r="A6" s="123">
        <v>1</v>
      </c>
      <c r="B6" s="3" t="s">
        <v>18</v>
      </c>
      <c r="C6" s="7"/>
      <c r="D6" s="7"/>
      <c r="E6" s="7">
        <v>20000</v>
      </c>
      <c r="F6" s="7"/>
      <c r="G6" s="7"/>
    </row>
    <row r="7" spans="1:9" ht="24.75" customHeight="1" thickBot="1" x14ac:dyDescent="0.3">
      <c r="A7" s="43"/>
      <c r="B7" s="44" t="s">
        <v>10</v>
      </c>
      <c r="C7" s="222">
        <f>SUM(C6:F6)</f>
        <v>20000</v>
      </c>
      <c r="D7" s="223"/>
      <c r="E7" s="223"/>
      <c r="F7" s="223"/>
      <c r="G7" s="224"/>
      <c r="I7" s="104">
        <f>+C7</f>
        <v>20000</v>
      </c>
    </row>
    <row r="8" spans="1:9" ht="24.75" customHeight="1" thickTop="1" x14ac:dyDescent="0.25"/>
  </sheetData>
  <mergeCells count="7">
    <mergeCell ref="C7:G7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27" orientation="portrait" useFirstPageNumber="1" r:id="rId1"/>
  <headerFooter>
    <oddHeader>&amp;R&amp;P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19"/>
  <sheetViews>
    <sheetView workbookViewId="0">
      <selection activeCell="K15" sqref="K15"/>
    </sheetView>
  </sheetViews>
  <sheetFormatPr defaultColWidth="9.140625" defaultRowHeight="24.75" customHeight="1" x14ac:dyDescent="0.25"/>
  <cols>
    <col min="1" max="1" width="5.28515625" style="1" customWidth="1"/>
    <col min="2" max="2" width="32.7109375" style="1" customWidth="1"/>
    <col min="3" max="3" width="11.85546875" style="8" bestFit="1" customWidth="1"/>
    <col min="4" max="4" width="11.28515625" style="34" bestFit="1" customWidth="1"/>
    <col min="5" max="5" width="12" style="8" customWidth="1"/>
    <col min="6" max="6" width="11.140625" style="8" bestFit="1" customWidth="1"/>
    <col min="7" max="7" width="14.42578125" style="8" bestFit="1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4.75" customHeight="1" x14ac:dyDescent="0.25">
      <c r="A1" s="225" t="s">
        <v>127</v>
      </c>
      <c r="B1" s="225"/>
      <c r="C1" s="225"/>
      <c r="D1" s="225"/>
      <c r="E1" s="225"/>
      <c r="F1" s="225"/>
      <c r="G1" s="225"/>
    </row>
    <row r="2" spans="1:7" ht="24.75" customHeight="1" x14ac:dyDescent="0.25">
      <c r="A2" s="225" t="s">
        <v>128</v>
      </c>
      <c r="B2" s="225"/>
      <c r="C2" s="225"/>
      <c r="D2" s="225"/>
      <c r="E2" s="225"/>
      <c r="F2" s="225"/>
      <c r="G2" s="225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7" ht="21" x14ac:dyDescent="0.25">
      <c r="A6" s="239" t="s">
        <v>195</v>
      </c>
      <c r="B6" s="240"/>
      <c r="C6" s="240"/>
      <c r="D6" s="240"/>
      <c r="E6" s="240"/>
      <c r="F6" s="240"/>
      <c r="G6" s="241"/>
    </row>
    <row r="7" spans="1:7" ht="24.75" customHeight="1" x14ac:dyDescent="0.25">
      <c r="A7" s="10">
        <v>1</v>
      </c>
      <c r="B7" s="3" t="s">
        <v>34</v>
      </c>
      <c r="C7" s="4">
        <v>85000</v>
      </c>
      <c r="D7" s="37"/>
      <c r="E7" s="4"/>
      <c r="F7" s="11"/>
      <c r="G7" s="7"/>
    </row>
    <row r="8" spans="1:7" ht="24.75" hidden="1" customHeight="1" x14ac:dyDescent="0.25">
      <c r="A8" s="10">
        <v>2</v>
      </c>
      <c r="B8" s="3" t="s">
        <v>13</v>
      </c>
      <c r="C8" s="4">
        <v>0</v>
      </c>
      <c r="D8" s="37"/>
      <c r="E8" s="4"/>
      <c r="F8" s="11"/>
      <c r="G8" s="7"/>
    </row>
    <row r="9" spans="1:7" ht="24.75" customHeight="1" x14ac:dyDescent="0.25">
      <c r="A9" s="10">
        <v>2</v>
      </c>
      <c r="B9" s="3" t="s">
        <v>129</v>
      </c>
      <c r="C9" s="4">
        <v>24000</v>
      </c>
      <c r="D9" s="37"/>
      <c r="E9" s="4"/>
      <c r="F9" s="125"/>
      <c r="G9" s="7"/>
    </row>
    <row r="10" spans="1:7" ht="24.75" customHeight="1" x14ac:dyDescent="0.25">
      <c r="A10" s="10">
        <v>3</v>
      </c>
      <c r="B10" s="3" t="s">
        <v>8</v>
      </c>
      <c r="C10" s="4">
        <v>160000</v>
      </c>
      <c r="D10" s="37"/>
      <c r="E10" s="4"/>
      <c r="F10" s="11"/>
      <c r="G10" s="7"/>
    </row>
    <row r="11" spans="1:7" ht="24.75" customHeight="1" x14ac:dyDescent="0.25">
      <c r="A11" s="10">
        <v>4</v>
      </c>
      <c r="B11" s="3" t="s">
        <v>130</v>
      </c>
      <c r="C11" s="4"/>
      <c r="D11" s="37"/>
      <c r="E11" s="4">
        <v>45000</v>
      </c>
      <c r="F11" s="11"/>
      <c r="G11" s="7"/>
    </row>
    <row r="12" spans="1:7" ht="51.75" customHeight="1" x14ac:dyDescent="0.25">
      <c r="A12" s="10">
        <v>5</v>
      </c>
      <c r="B12" s="22" t="s">
        <v>131</v>
      </c>
      <c r="C12" s="4"/>
      <c r="D12" s="37"/>
      <c r="E12" s="4">
        <f>5000+6000+1000</f>
        <v>12000</v>
      </c>
      <c r="F12" s="125"/>
      <c r="G12" s="7"/>
    </row>
    <row r="13" spans="1:7" ht="24.75" customHeight="1" x14ac:dyDescent="0.25">
      <c r="A13" s="10">
        <v>6</v>
      </c>
      <c r="B13" s="3" t="s">
        <v>32</v>
      </c>
      <c r="C13" s="4"/>
      <c r="D13" s="38">
        <v>20000</v>
      </c>
      <c r="E13" s="4"/>
      <c r="F13" s="11"/>
      <c r="G13" s="7"/>
    </row>
    <row r="14" spans="1:7" ht="24.75" customHeight="1" x14ac:dyDescent="0.25">
      <c r="A14" s="248" t="s">
        <v>23</v>
      </c>
      <c r="B14" s="249"/>
      <c r="C14" s="229">
        <f>SUM(C7:F13)</f>
        <v>346000</v>
      </c>
      <c r="D14" s="230"/>
      <c r="E14" s="230"/>
      <c r="F14" s="230"/>
      <c r="G14" s="231"/>
    </row>
    <row r="15" spans="1:7" ht="24.75" customHeight="1" x14ac:dyDescent="0.25">
      <c r="A15" s="150" t="s">
        <v>194</v>
      </c>
      <c r="B15" s="151"/>
      <c r="C15" s="151"/>
      <c r="D15" s="151"/>
      <c r="E15" s="151"/>
      <c r="F15" s="151"/>
      <c r="G15" s="152"/>
    </row>
    <row r="16" spans="1:7" ht="24.75" customHeight="1" x14ac:dyDescent="0.25">
      <c r="A16" s="6">
        <v>1</v>
      </c>
      <c r="B16" s="23" t="s">
        <v>18</v>
      </c>
      <c r="C16" s="7"/>
      <c r="D16" s="77"/>
      <c r="E16" s="7">
        <v>30000</v>
      </c>
      <c r="F16" s="7"/>
      <c r="G16" s="156"/>
    </row>
    <row r="17" spans="1:9" ht="24.75" customHeight="1" x14ac:dyDescent="0.25">
      <c r="A17" s="248" t="s">
        <v>23</v>
      </c>
      <c r="B17" s="249"/>
      <c r="C17" s="229">
        <f>SUM(C16:F16)</f>
        <v>30000</v>
      </c>
      <c r="D17" s="230"/>
      <c r="E17" s="230"/>
      <c r="F17" s="230"/>
      <c r="G17" s="231"/>
    </row>
    <row r="18" spans="1:9" ht="24.75" customHeight="1" thickBot="1" x14ac:dyDescent="0.3">
      <c r="A18" s="260" t="s">
        <v>10</v>
      </c>
      <c r="B18" s="261"/>
      <c r="C18" s="222">
        <f>C14+C17</f>
        <v>376000</v>
      </c>
      <c r="D18" s="223"/>
      <c r="E18" s="223"/>
      <c r="F18" s="223"/>
      <c r="G18" s="224"/>
      <c r="I18" s="104">
        <f>+C18</f>
        <v>376000</v>
      </c>
    </row>
    <row r="19" spans="1:9" ht="24.75" customHeight="1" thickTop="1" x14ac:dyDescent="0.25"/>
  </sheetData>
  <mergeCells count="13">
    <mergeCell ref="A18:B18"/>
    <mergeCell ref="C18:G18"/>
    <mergeCell ref="A14:B14"/>
    <mergeCell ref="C14:G14"/>
    <mergeCell ref="A17:B17"/>
    <mergeCell ref="C17:G17"/>
    <mergeCell ref="A6:G6"/>
    <mergeCell ref="A1:G1"/>
    <mergeCell ref="A3:G3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28" orientation="portrait" useFirstPageNumber="1" r:id="rId1"/>
  <headerFooter>
    <oddHeader>&amp;R&amp;P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I19"/>
  <sheetViews>
    <sheetView workbookViewId="0">
      <selection activeCell="I1" sqref="I1:I1048576"/>
    </sheetView>
  </sheetViews>
  <sheetFormatPr defaultColWidth="9.140625" defaultRowHeight="25.5" customHeight="1" x14ac:dyDescent="0.25"/>
  <cols>
    <col min="1" max="1" width="6.28515625" style="1" customWidth="1"/>
    <col min="2" max="2" width="31.140625" style="1" customWidth="1"/>
    <col min="3" max="3" width="11.85546875" style="8" bestFit="1" customWidth="1"/>
    <col min="4" max="4" width="11.28515625" style="34" bestFit="1" customWidth="1"/>
    <col min="5" max="5" width="10.7109375" style="8" customWidth="1"/>
    <col min="6" max="6" width="11.140625" style="8" bestFit="1" customWidth="1"/>
    <col min="7" max="7" width="14.8554687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5.5" customHeight="1" x14ac:dyDescent="0.25">
      <c r="A1" s="225" t="s">
        <v>127</v>
      </c>
      <c r="B1" s="225"/>
      <c r="C1" s="225"/>
      <c r="D1" s="225"/>
      <c r="E1" s="225"/>
      <c r="F1" s="225"/>
      <c r="G1" s="225"/>
    </row>
    <row r="2" spans="1:7" ht="25.5" customHeight="1" x14ac:dyDescent="0.25">
      <c r="A2" s="225" t="s">
        <v>132</v>
      </c>
      <c r="B2" s="225"/>
      <c r="C2" s="225"/>
      <c r="D2" s="225"/>
      <c r="E2" s="225"/>
      <c r="F2" s="225"/>
      <c r="G2" s="225"/>
    </row>
    <row r="3" spans="1:7" ht="25.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5.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5.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7" ht="25.5" customHeight="1" x14ac:dyDescent="0.25">
      <c r="A6" s="150" t="s">
        <v>196</v>
      </c>
      <c r="B6" s="151"/>
      <c r="C6" s="151"/>
      <c r="D6" s="151"/>
      <c r="E6" s="151"/>
      <c r="F6" s="151"/>
      <c r="G6" s="152"/>
    </row>
    <row r="7" spans="1:7" ht="25.5" customHeight="1" x14ac:dyDescent="0.25">
      <c r="A7" s="10">
        <v>1</v>
      </c>
      <c r="B7" s="3" t="s">
        <v>34</v>
      </c>
      <c r="C7" s="4">
        <v>80000</v>
      </c>
      <c r="D7" s="37"/>
      <c r="E7" s="4"/>
      <c r="F7" s="11"/>
      <c r="G7" s="7"/>
    </row>
    <row r="8" spans="1:7" ht="25.5" customHeight="1" x14ac:dyDescent="0.25">
      <c r="A8" s="10">
        <v>2</v>
      </c>
      <c r="B8" s="3" t="s">
        <v>13</v>
      </c>
      <c r="C8" s="4">
        <v>45000</v>
      </c>
      <c r="D8" s="37"/>
      <c r="E8" s="4"/>
      <c r="F8" s="11"/>
      <c r="G8" s="7"/>
    </row>
    <row r="9" spans="1:7" ht="25.5" customHeight="1" x14ac:dyDescent="0.25">
      <c r="A9" s="10">
        <v>3</v>
      </c>
      <c r="B9" s="3" t="s">
        <v>8</v>
      </c>
      <c r="C9" s="4">
        <v>180000</v>
      </c>
      <c r="D9" s="37"/>
      <c r="E9" s="4"/>
      <c r="F9" s="11"/>
      <c r="G9" s="7"/>
    </row>
    <row r="10" spans="1:7" ht="25.5" customHeight="1" x14ac:dyDescent="0.25">
      <c r="A10" s="10">
        <v>4</v>
      </c>
      <c r="B10" s="3" t="s">
        <v>19</v>
      </c>
      <c r="C10" s="4"/>
      <c r="D10" s="37"/>
      <c r="E10" s="4">
        <v>50000</v>
      </c>
      <c r="F10" s="11"/>
      <c r="G10" s="7"/>
    </row>
    <row r="11" spans="1:7" ht="25.5" customHeight="1" x14ac:dyDescent="0.25">
      <c r="A11" s="10">
        <v>5</v>
      </c>
      <c r="B11" s="3" t="s">
        <v>133</v>
      </c>
      <c r="C11" s="4"/>
      <c r="D11" s="37"/>
      <c r="E11" s="4">
        <v>5000</v>
      </c>
      <c r="F11" s="125"/>
      <c r="G11" s="7"/>
    </row>
    <row r="12" spans="1:7" ht="25.5" customHeight="1" x14ac:dyDescent="0.25">
      <c r="A12" s="10">
        <v>6</v>
      </c>
      <c r="B12" s="3" t="s">
        <v>32</v>
      </c>
      <c r="C12" s="4"/>
      <c r="D12" s="38">
        <v>25000</v>
      </c>
      <c r="E12" s="4"/>
      <c r="F12" s="11"/>
      <c r="G12" s="7"/>
    </row>
    <row r="13" spans="1:7" ht="25.5" customHeight="1" x14ac:dyDescent="0.25">
      <c r="A13" s="248" t="s">
        <v>23</v>
      </c>
      <c r="B13" s="249"/>
      <c r="C13" s="229">
        <f>SUM(C7:F12)</f>
        <v>385000</v>
      </c>
      <c r="D13" s="230"/>
      <c r="E13" s="230"/>
      <c r="F13" s="230"/>
      <c r="G13" s="231"/>
    </row>
    <row r="14" spans="1:7" ht="25.5" customHeight="1" x14ac:dyDescent="0.25">
      <c r="A14" s="150" t="s">
        <v>194</v>
      </c>
      <c r="B14" s="151"/>
      <c r="C14" s="151"/>
      <c r="D14" s="151"/>
      <c r="E14" s="151"/>
      <c r="F14" s="151"/>
      <c r="G14" s="152"/>
    </row>
    <row r="15" spans="1:7" ht="25.5" customHeight="1" x14ac:dyDescent="0.25">
      <c r="A15" s="6">
        <v>1</v>
      </c>
      <c r="B15" s="23" t="s">
        <v>18</v>
      </c>
      <c r="C15" s="7"/>
      <c r="D15" s="77"/>
      <c r="E15" s="7">
        <v>15000</v>
      </c>
      <c r="F15" s="7"/>
      <c r="G15" s="7"/>
    </row>
    <row r="16" spans="1:7" ht="51" hidden="1" customHeight="1" x14ac:dyDescent="0.25">
      <c r="A16" s="78">
        <v>2</v>
      </c>
      <c r="B16" s="79" t="s">
        <v>40</v>
      </c>
      <c r="C16" s="50"/>
      <c r="D16" s="80"/>
      <c r="E16" s="50"/>
      <c r="F16" s="50"/>
      <c r="G16" s="50">
        <v>0</v>
      </c>
    </row>
    <row r="17" spans="1:9" ht="25.5" customHeight="1" x14ac:dyDescent="0.25">
      <c r="A17" s="248" t="s">
        <v>23</v>
      </c>
      <c r="B17" s="249"/>
      <c r="C17" s="229">
        <f>SUM(C15:F15)</f>
        <v>15000</v>
      </c>
      <c r="D17" s="230"/>
      <c r="E17" s="230"/>
      <c r="F17" s="230"/>
      <c r="G17" s="231"/>
    </row>
    <row r="18" spans="1:9" ht="25.5" customHeight="1" thickBot="1" x14ac:dyDescent="0.3">
      <c r="A18" s="260" t="s">
        <v>10</v>
      </c>
      <c r="B18" s="261"/>
      <c r="C18" s="222">
        <f>C13+C17</f>
        <v>400000</v>
      </c>
      <c r="D18" s="223"/>
      <c r="E18" s="223"/>
      <c r="F18" s="223"/>
      <c r="G18" s="224"/>
      <c r="I18" s="104">
        <f>+C18</f>
        <v>400000</v>
      </c>
    </row>
    <row r="19" spans="1:9" ht="25.5" customHeight="1" thickTop="1" x14ac:dyDescent="0.25"/>
  </sheetData>
  <mergeCells count="12">
    <mergeCell ref="A18:B18"/>
    <mergeCell ref="C18:G18"/>
    <mergeCell ref="A13:B13"/>
    <mergeCell ref="C13:G13"/>
    <mergeCell ref="A17:B17"/>
    <mergeCell ref="C17:G17"/>
    <mergeCell ref="A1:G1"/>
    <mergeCell ref="A3:G3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29" orientation="portrait" useFirstPageNumber="1" r:id="rId1"/>
  <headerFooter>
    <oddHeader>&amp;R&amp;P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I22"/>
  <sheetViews>
    <sheetView workbookViewId="0">
      <selection activeCell="H16" sqref="H16"/>
    </sheetView>
  </sheetViews>
  <sheetFormatPr defaultColWidth="9.140625" defaultRowHeight="25.5" customHeight="1" x14ac:dyDescent="0.25"/>
  <cols>
    <col min="1" max="1" width="5.28515625" style="1" customWidth="1"/>
    <col min="2" max="2" width="31.42578125" style="1" customWidth="1"/>
    <col min="3" max="3" width="13.140625" style="8" customWidth="1"/>
    <col min="4" max="4" width="12" style="34" bestFit="1" customWidth="1"/>
    <col min="5" max="5" width="11.5703125" style="8" customWidth="1"/>
    <col min="6" max="6" width="11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5.5" customHeight="1" x14ac:dyDescent="0.25">
      <c r="A1" s="225" t="s">
        <v>127</v>
      </c>
      <c r="B1" s="225"/>
      <c r="C1" s="225"/>
      <c r="D1" s="225"/>
      <c r="E1" s="225"/>
      <c r="F1" s="225"/>
      <c r="G1" s="225"/>
    </row>
    <row r="2" spans="1:7" ht="25.5" customHeight="1" x14ac:dyDescent="0.25">
      <c r="A2" s="225" t="s">
        <v>134</v>
      </c>
      <c r="B2" s="225"/>
      <c r="C2" s="225"/>
      <c r="D2" s="225"/>
      <c r="E2" s="225"/>
      <c r="F2" s="225"/>
      <c r="G2" s="225"/>
    </row>
    <row r="3" spans="1:7" ht="25.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5.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5.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7" ht="25.5" customHeight="1" x14ac:dyDescent="0.25">
      <c r="A6" s="150" t="s">
        <v>197</v>
      </c>
      <c r="B6" s="151"/>
      <c r="C6" s="151"/>
      <c r="D6" s="151"/>
      <c r="E6" s="151"/>
      <c r="F6" s="151"/>
      <c r="G6" s="152"/>
    </row>
    <row r="7" spans="1:7" ht="25.5" customHeight="1" x14ac:dyDescent="0.25">
      <c r="A7" s="10">
        <v>1</v>
      </c>
      <c r="B7" s="3" t="s">
        <v>34</v>
      </c>
      <c r="C7" s="4">
        <v>60000</v>
      </c>
      <c r="D7" s="37"/>
      <c r="E7" s="4"/>
      <c r="F7" s="11"/>
      <c r="G7" s="7"/>
    </row>
    <row r="8" spans="1:7" ht="25.5" customHeight="1" x14ac:dyDescent="0.25">
      <c r="A8" s="10">
        <v>2</v>
      </c>
      <c r="B8" s="3" t="s">
        <v>13</v>
      </c>
      <c r="C8" s="4">
        <v>50000</v>
      </c>
      <c r="D8" s="37"/>
      <c r="E8" s="4"/>
      <c r="F8" s="11"/>
      <c r="G8" s="7"/>
    </row>
    <row r="9" spans="1:7" ht="25.5" customHeight="1" x14ac:dyDescent="0.25">
      <c r="A9" s="10">
        <v>3</v>
      </c>
      <c r="B9" s="3" t="s">
        <v>8</v>
      </c>
      <c r="C9" s="4">
        <v>180000</v>
      </c>
      <c r="D9" s="37"/>
      <c r="E9" s="4"/>
      <c r="F9" s="11"/>
      <c r="G9" s="7"/>
    </row>
    <row r="10" spans="1:7" ht="25.5" customHeight="1" x14ac:dyDescent="0.25">
      <c r="A10" s="10">
        <v>4</v>
      </c>
      <c r="B10" s="3" t="s">
        <v>135</v>
      </c>
      <c r="C10" s="4">
        <v>8000</v>
      </c>
      <c r="D10" s="37"/>
      <c r="E10" s="4"/>
      <c r="F10" s="11"/>
      <c r="G10" s="7"/>
    </row>
    <row r="11" spans="1:7" ht="25.5" customHeight="1" x14ac:dyDescent="0.25">
      <c r="A11" s="10">
        <v>5</v>
      </c>
      <c r="B11" s="3" t="s">
        <v>25</v>
      </c>
      <c r="C11" s="4"/>
      <c r="D11" s="38">
        <v>195000</v>
      </c>
      <c r="E11" s="4"/>
      <c r="F11" s="11"/>
      <c r="G11" s="7"/>
    </row>
    <row r="12" spans="1:7" ht="25.5" customHeight="1" x14ac:dyDescent="0.25">
      <c r="A12" s="10">
        <v>6</v>
      </c>
      <c r="B12" s="3" t="s">
        <v>26</v>
      </c>
      <c r="C12" s="4"/>
      <c r="D12" s="38">
        <v>90000</v>
      </c>
      <c r="E12" s="4"/>
      <c r="F12" s="11"/>
      <c r="G12" s="7"/>
    </row>
    <row r="13" spans="1:7" ht="25.5" customHeight="1" x14ac:dyDescent="0.25">
      <c r="A13" s="10">
        <v>7</v>
      </c>
      <c r="B13" s="3" t="s">
        <v>32</v>
      </c>
      <c r="C13" s="4"/>
      <c r="D13" s="38">
        <v>20000</v>
      </c>
      <c r="E13" s="4"/>
      <c r="F13" s="11"/>
      <c r="G13" s="7"/>
    </row>
    <row r="14" spans="1:7" ht="25.5" customHeight="1" x14ac:dyDescent="0.25">
      <c r="A14" s="10">
        <v>8</v>
      </c>
      <c r="B14" s="3" t="s">
        <v>19</v>
      </c>
      <c r="C14" s="4"/>
      <c r="D14" s="38"/>
      <c r="E14" s="4">
        <v>35000</v>
      </c>
      <c r="F14" s="125"/>
      <c r="G14" s="7"/>
    </row>
    <row r="15" spans="1:7" ht="25.5" customHeight="1" x14ac:dyDescent="0.25">
      <c r="A15" s="10">
        <v>9</v>
      </c>
      <c r="B15" s="3" t="s">
        <v>133</v>
      </c>
      <c r="C15" s="4"/>
      <c r="D15" s="38"/>
      <c r="E15" s="4">
        <v>15000</v>
      </c>
      <c r="F15" s="11"/>
      <c r="G15" s="7"/>
    </row>
    <row r="16" spans="1:7" ht="25.5" customHeight="1" x14ac:dyDescent="0.25">
      <c r="A16" s="248" t="s">
        <v>23</v>
      </c>
      <c r="B16" s="249"/>
      <c r="C16" s="229">
        <f>SUM(C7:F15)</f>
        <v>653000</v>
      </c>
      <c r="D16" s="230"/>
      <c r="E16" s="230"/>
      <c r="F16" s="230"/>
      <c r="G16" s="231"/>
    </row>
    <row r="17" spans="1:9" ht="25.5" customHeight="1" x14ac:dyDescent="0.25">
      <c r="A17" s="150" t="s">
        <v>194</v>
      </c>
      <c r="B17" s="151"/>
      <c r="C17" s="151"/>
      <c r="D17" s="151"/>
      <c r="E17" s="151"/>
      <c r="F17" s="151"/>
      <c r="G17" s="152"/>
    </row>
    <row r="18" spans="1:9" ht="25.5" customHeight="1" x14ac:dyDescent="0.25">
      <c r="A18" s="6">
        <v>1</v>
      </c>
      <c r="B18" s="23" t="s">
        <v>18</v>
      </c>
      <c r="C18" s="7"/>
      <c r="D18" s="77"/>
      <c r="E18" s="7">
        <v>15000</v>
      </c>
      <c r="F18" s="7"/>
      <c r="G18" s="7"/>
    </row>
    <row r="19" spans="1:9" ht="51" hidden="1" customHeight="1" x14ac:dyDescent="0.25">
      <c r="A19" s="78">
        <v>2</v>
      </c>
      <c r="B19" s="79" t="s">
        <v>40</v>
      </c>
      <c r="C19" s="50"/>
      <c r="D19" s="80"/>
      <c r="E19" s="50"/>
      <c r="F19" s="50"/>
      <c r="G19" s="50">
        <v>0</v>
      </c>
    </row>
    <row r="20" spans="1:9" ht="25.5" customHeight="1" x14ac:dyDescent="0.25">
      <c r="A20" s="248" t="s">
        <v>23</v>
      </c>
      <c r="B20" s="249"/>
      <c r="C20" s="229">
        <f>SUM(C18:F18)</f>
        <v>15000</v>
      </c>
      <c r="D20" s="230"/>
      <c r="E20" s="230"/>
      <c r="F20" s="230"/>
      <c r="G20" s="231"/>
    </row>
    <row r="21" spans="1:9" ht="25.5" customHeight="1" thickBot="1" x14ac:dyDescent="0.3">
      <c r="A21" s="260" t="s">
        <v>10</v>
      </c>
      <c r="B21" s="261"/>
      <c r="C21" s="222">
        <f>C16+C20</f>
        <v>668000</v>
      </c>
      <c r="D21" s="223"/>
      <c r="E21" s="223"/>
      <c r="F21" s="223"/>
      <c r="G21" s="224"/>
      <c r="I21" s="104">
        <f>+C21</f>
        <v>668000</v>
      </c>
    </row>
    <row r="22" spans="1:9" ht="25.5" customHeight="1" thickTop="1" x14ac:dyDescent="0.25"/>
  </sheetData>
  <mergeCells count="12">
    <mergeCell ref="A21:B21"/>
    <mergeCell ref="C21:G21"/>
    <mergeCell ref="A16:B16"/>
    <mergeCell ref="C16:G16"/>
    <mergeCell ref="A20:B20"/>
    <mergeCell ref="C20:G20"/>
    <mergeCell ref="A1:G1"/>
    <mergeCell ref="A3:G3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30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35"/>
  <sheetViews>
    <sheetView workbookViewId="0">
      <selection activeCell="H10" sqref="H10"/>
    </sheetView>
  </sheetViews>
  <sheetFormatPr defaultRowHeight="23.25" customHeight="1" x14ac:dyDescent="0.25"/>
  <cols>
    <col min="1" max="1" width="5.85546875" style="1" customWidth="1"/>
    <col min="2" max="2" width="36.7109375" style="1" customWidth="1"/>
    <col min="3" max="3" width="11.85546875" style="8" bestFit="1" customWidth="1"/>
    <col min="4" max="4" width="10.140625" style="8" bestFit="1" customWidth="1"/>
    <col min="5" max="5" width="9.5703125" style="8" customWidth="1"/>
    <col min="6" max="6" width="11.140625" style="8" bestFit="1" customWidth="1"/>
    <col min="7" max="7" width="13.710937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3.25" customHeight="1" x14ac:dyDescent="0.25">
      <c r="A1" s="225" t="s">
        <v>317</v>
      </c>
      <c r="B1" s="225"/>
      <c r="C1" s="225"/>
      <c r="D1" s="225"/>
      <c r="E1" s="225"/>
      <c r="F1" s="225"/>
      <c r="G1" s="225"/>
    </row>
    <row r="2" spans="1:7" ht="23.25" customHeight="1" x14ac:dyDescent="0.25">
      <c r="A2" s="225" t="s">
        <v>229</v>
      </c>
      <c r="B2" s="225"/>
      <c r="C2" s="225"/>
      <c r="D2" s="225"/>
      <c r="E2" s="225"/>
      <c r="F2" s="225"/>
      <c r="G2" s="225"/>
    </row>
    <row r="3" spans="1:7" ht="23.2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3.2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3.2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59" t="s">
        <v>6</v>
      </c>
      <c r="G5" s="159" t="s">
        <v>7</v>
      </c>
    </row>
    <row r="6" spans="1:7" ht="23.25" customHeight="1" x14ac:dyDescent="0.25">
      <c r="A6" s="150" t="s">
        <v>230</v>
      </c>
      <c r="B6" s="151"/>
      <c r="C6" s="151"/>
      <c r="D6" s="151"/>
      <c r="E6" s="151"/>
      <c r="F6" s="151"/>
      <c r="G6" s="152"/>
    </row>
    <row r="7" spans="1:7" ht="23.25" customHeight="1" x14ac:dyDescent="0.25">
      <c r="A7" s="10">
        <v>1</v>
      </c>
      <c r="B7" s="55" t="s">
        <v>21</v>
      </c>
      <c r="C7" s="15"/>
      <c r="D7" s="15"/>
      <c r="E7" s="15">
        <v>64000</v>
      </c>
      <c r="F7" s="161"/>
      <c r="G7" s="7"/>
    </row>
    <row r="8" spans="1:7" ht="23.25" customHeight="1" x14ac:dyDescent="0.25">
      <c r="A8" s="10">
        <v>2</v>
      </c>
      <c r="B8" s="55" t="s">
        <v>231</v>
      </c>
      <c r="C8" s="7">
        <v>8000</v>
      </c>
      <c r="D8" s="15"/>
      <c r="E8" s="15"/>
      <c r="F8" s="161"/>
      <c r="G8" s="7"/>
    </row>
    <row r="9" spans="1:7" ht="23.25" customHeight="1" x14ac:dyDescent="0.25">
      <c r="A9" s="10">
        <v>3</v>
      </c>
      <c r="B9" s="55" t="s">
        <v>8</v>
      </c>
      <c r="C9" s="7">
        <v>9000</v>
      </c>
      <c r="D9" s="15"/>
      <c r="E9" s="15"/>
      <c r="F9" s="161"/>
      <c r="G9" s="7"/>
    </row>
    <row r="10" spans="1:7" ht="23.25" customHeight="1" x14ac:dyDescent="0.25">
      <c r="A10" s="162"/>
      <c r="B10" s="160" t="s">
        <v>23</v>
      </c>
      <c r="C10" s="236">
        <f>SUM(C7:F9)</f>
        <v>81000</v>
      </c>
      <c r="D10" s="237"/>
      <c r="E10" s="237"/>
      <c r="F10" s="237"/>
      <c r="G10" s="238"/>
    </row>
    <row r="11" spans="1:7" ht="23.25" customHeight="1" x14ac:dyDescent="0.25">
      <c r="A11" s="150" t="s">
        <v>232</v>
      </c>
      <c r="B11" s="151"/>
      <c r="C11" s="151"/>
      <c r="D11" s="151"/>
      <c r="E11" s="151"/>
      <c r="F11" s="151"/>
      <c r="G11" s="152"/>
    </row>
    <row r="12" spans="1:7" ht="23.25" customHeight="1" x14ac:dyDescent="0.25">
      <c r="A12" s="10">
        <v>1</v>
      </c>
      <c r="B12" s="55" t="s">
        <v>21</v>
      </c>
      <c r="C12" s="15"/>
      <c r="D12" s="15"/>
      <c r="E12" s="15">
        <v>64000</v>
      </c>
      <c r="F12" s="161"/>
      <c r="G12" s="7"/>
    </row>
    <row r="13" spans="1:7" ht="23.25" customHeight="1" x14ac:dyDescent="0.25">
      <c r="A13" s="10">
        <v>2</v>
      </c>
      <c r="B13" s="55" t="s">
        <v>231</v>
      </c>
      <c r="C13" s="7">
        <v>8000</v>
      </c>
      <c r="D13" s="15"/>
      <c r="E13" s="15"/>
      <c r="F13" s="161"/>
      <c r="G13" s="7"/>
    </row>
    <row r="14" spans="1:7" ht="23.25" customHeight="1" x14ac:dyDescent="0.25">
      <c r="A14" s="10">
        <v>3</v>
      </c>
      <c r="B14" s="55" t="s">
        <v>8</v>
      </c>
      <c r="C14" s="7">
        <v>9000</v>
      </c>
      <c r="D14" s="15"/>
      <c r="E14" s="15"/>
      <c r="F14" s="161"/>
      <c r="G14" s="7"/>
    </row>
    <row r="15" spans="1:7" ht="23.25" customHeight="1" x14ac:dyDescent="0.25">
      <c r="A15" s="162"/>
      <c r="B15" s="160" t="s">
        <v>23</v>
      </c>
      <c r="C15" s="236">
        <f>SUM(C12:F14)</f>
        <v>81000</v>
      </c>
      <c r="D15" s="237"/>
      <c r="E15" s="237"/>
      <c r="F15" s="237"/>
      <c r="G15" s="238"/>
    </row>
    <row r="16" spans="1:7" ht="23.25" customHeight="1" x14ac:dyDescent="0.25">
      <c r="A16" s="150" t="s">
        <v>233</v>
      </c>
      <c r="B16" s="151"/>
      <c r="C16" s="151"/>
      <c r="D16" s="151"/>
      <c r="E16" s="151"/>
      <c r="F16" s="151"/>
      <c r="G16" s="152"/>
    </row>
    <row r="17" spans="1:7" ht="23.25" customHeight="1" x14ac:dyDescent="0.25">
      <c r="A17" s="10">
        <v>1</v>
      </c>
      <c r="B17" s="55" t="s">
        <v>19</v>
      </c>
      <c r="C17" s="15"/>
      <c r="D17" s="15"/>
      <c r="E17" s="15">
        <v>40000</v>
      </c>
      <c r="F17" s="161"/>
      <c r="G17" s="7"/>
    </row>
    <row r="18" spans="1:7" ht="23.25" customHeight="1" x14ac:dyDescent="0.25">
      <c r="A18" s="162"/>
      <c r="B18" s="160" t="s">
        <v>23</v>
      </c>
      <c r="C18" s="236">
        <f>SUM(C16:F17)</f>
        <v>40000</v>
      </c>
      <c r="D18" s="237"/>
      <c r="E18" s="237"/>
      <c r="F18" s="237"/>
      <c r="G18" s="238"/>
    </row>
    <row r="19" spans="1:7" ht="23.25" customHeight="1" x14ac:dyDescent="0.25">
      <c r="A19" s="150" t="s">
        <v>234</v>
      </c>
      <c r="B19" s="151"/>
      <c r="C19" s="151"/>
      <c r="D19" s="151"/>
      <c r="E19" s="151"/>
      <c r="F19" s="151"/>
      <c r="G19" s="152"/>
    </row>
    <row r="20" spans="1:7" ht="23.25" customHeight="1" x14ac:dyDescent="0.25">
      <c r="A20" s="10">
        <v>1</v>
      </c>
      <c r="B20" s="55" t="s">
        <v>21</v>
      </c>
      <c r="C20" s="15"/>
      <c r="D20" s="15"/>
      <c r="E20" s="15">
        <v>20000</v>
      </c>
      <c r="F20" s="161"/>
      <c r="G20" s="7"/>
    </row>
    <row r="21" spans="1:7" ht="23.25" customHeight="1" x14ac:dyDescent="0.25">
      <c r="A21" s="10">
        <v>2</v>
      </c>
      <c r="B21" s="55" t="s">
        <v>231</v>
      </c>
      <c r="C21" s="7">
        <v>20000</v>
      </c>
      <c r="D21" s="15"/>
      <c r="E21" s="15"/>
      <c r="F21" s="161"/>
      <c r="G21" s="7"/>
    </row>
    <row r="22" spans="1:7" ht="23.25" customHeight="1" x14ac:dyDescent="0.25">
      <c r="A22" s="10">
        <v>3</v>
      </c>
      <c r="B22" s="55" t="s">
        <v>8</v>
      </c>
      <c r="C22" s="7">
        <v>25000</v>
      </c>
      <c r="D22" s="15"/>
      <c r="E22" s="15"/>
      <c r="F22" s="161"/>
      <c r="G22" s="7"/>
    </row>
    <row r="23" spans="1:7" ht="23.25" customHeight="1" x14ac:dyDescent="0.25">
      <c r="A23" s="162"/>
      <c r="B23" s="160" t="s">
        <v>23</v>
      </c>
      <c r="C23" s="236">
        <f>SUM(C20:F22)</f>
        <v>65000</v>
      </c>
      <c r="D23" s="237"/>
      <c r="E23" s="237"/>
      <c r="F23" s="237"/>
      <c r="G23" s="238"/>
    </row>
    <row r="24" spans="1:7" ht="21" x14ac:dyDescent="0.25">
      <c r="A24" s="150" t="s">
        <v>235</v>
      </c>
      <c r="B24" s="151"/>
      <c r="C24" s="151"/>
      <c r="D24" s="151"/>
      <c r="E24" s="151"/>
      <c r="F24" s="151"/>
      <c r="G24" s="152"/>
    </row>
    <row r="25" spans="1:7" ht="23.25" customHeight="1" x14ac:dyDescent="0.25">
      <c r="A25" s="10">
        <v>1</v>
      </c>
      <c r="B25" s="55" t="s">
        <v>21</v>
      </c>
      <c r="C25" s="15"/>
      <c r="D25" s="15"/>
      <c r="E25" s="15">
        <v>20000</v>
      </c>
      <c r="F25" s="161"/>
      <c r="G25" s="7"/>
    </row>
    <row r="26" spans="1:7" ht="23.25" customHeight="1" x14ac:dyDescent="0.25">
      <c r="A26" s="10">
        <v>2</v>
      </c>
      <c r="B26" s="55" t="s">
        <v>231</v>
      </c>
      <c r="C26" s="7">
        <v>25000</v>
      </c>
      <c r="D26" s="15"/>
      <c r="E26" s="15"/>
      <c r="F26" s="161"/>
      <c r="G26" s="7"/>
    </row>
    <row r="27" spans="1:7" ht="23.25" customHeight="1" x14ac:dyDescent="0.25">
      <c r="A27" s="10">
        <v>3</v>
      </c>
      <c r="B27" s="55" t="s">
        <v>8</v>
      </c>
      <c r="C27" s="7">
        <v>25000</v>
      </c>
      <c r="D27" s="15"/>
      <c r="E27" s="15"/>
      <c r="F27" s="161"/>
      <c r="G27" s="7"/>
    </row>
    <row r="28" spans="1:7" ht="23.25" customHeight="1" x14ac:dyDescent="0.25">
      <c r="A28" s="162"/>
      <c r="B28" s="160" t="s">
        <v>23</v>
      </c>
      <c r="C28" s="236">
        <f>SUM(C25:F27)</f>
        <v>70000</v>
      </c>
      <c r="D28" s="237"/>
      <c r="E28" s="237"/>
      <c r="F28" s="237"/>
      <c r="G28" s="238"/>
    </row>
    <row r="29" spans="1:7" ht="21" x14ac:dyDescent="0.25">
      <c r="A29" s="239" t="s">
        <v>236</v>
      </c>
      <c r="B29" s="240"/>
      <c r="C29" s="240"/>
      <c r="D29" s="240"/>
      <c r="E29" s="240"/>
      <c r="F29" s="240"/>
      <c r="G29" s="241"/>
    </row>
    <row r="30" spans="1:7" ht="23.25" customHeight="1" x14ac:dyDescent="0.25">
      <c r="A30" s="10">
        <v>1</v>
      </c>
      <c r="B30" s="55" t="s">
        <v>21</v>
      </c>
      <c r="C30" s="15"/>
      <c r="D30" s="15"/>
      <c r="E30" s="15">
        <v>20000</v>
      </c>
      <c r="F30" s="161"/>
      <c r="G30" s="7"/>
    </row>
    <row r="31" spans="1:7" ht="23.25" customHeight="1" x14ac:dyDescent="0.25">
      <c r="A31" s="10">
        <v>2</v>
      </c>
      <c r="B31" s="55" t="s">
        <v>231</v>
      </c>
      <c r="C31" s="7">
        <v>10000</v>
      </c>
      <c r="D31" s="15"/>
      <c r="E31" s="15"/>
      <c r="F31" s="7"/>
      <c r="G31" s="6"/>
    </row>
    <row r="32" spans="1:7" ht="23.25" customHeight="1" x14ac:dyDescent="0.25">
      <c r="A32" s="10">
        <v>3</v>
      </c>
      <c r="B32" s="55" t="s">
        <v>8</v>
      </c>
      <c r="C32" s="7">
        <v>25000</v>
      </c>
      <c r="D32" s="15"/>
      <c r="E32" s="15"/>
      <c r="F32" s="7"/>
      <c r="G32" s="6"/>
    </row>
    <row r="33" spans="1:9" ht="23.25" customHeight="1" x14ac:dyDescent="0.25">
      <c r="A33" s="162"/>
      <c r="B33" s="160" t="s">
        <v>23</v>
      </c>
      <c r="C33" s="236">
        <f>SUM(C30:F32)</f>
        <v>55000</v>
      </c>
      <c r="D33" s="237"/>
      <c r="E33" s="237"/>
      <c r="F33" s="237"/>
      <c r="G33" s="238"/>
    </row>
    <row r="34" spans="1:9" ht="23.25" customHeight="1" thickBot="1" x14ac:dyDescent="0.3">
      <c r="A34" s="43"/>
      <c r="B34" s="44" t="s">
        <v>10</v>
      </c>
      <c r="C34" s="222">
        <f>C10+C15+C18+C23+C28+C33</f>
        <v>392000</v>
      </c>
      <c r="D34" s="223"/>
      <c r="E34" s="223"/>
      <c r="F34" s="223"/>
      <c r="G34" s="224"/>
      <c r="I34" s="104">
        <f>C34</f>
        <v>392000</v>
      </c>
    </row>
    <row r="35" spans="1:9" ht="23.25" customHeight="1" thickTop="1" x14ac:dyDescent="0.25"/>
  </sheetData>
  <mergeCells count="14">
    <mergeCell ref="C34:G34"/>
    <mergeCell ref="A3:G3"/>
    <mergeCell ref="A4:A5"/>
    <mergeCell ref="B4:B5"/>
    <mergeCell ref="C4:G4"/>
    <mergeCell ref="C10:G10"/>
    <mergeCell ref="C15:G15"/>
    <mergeCell ref="C23:G23"/>
    <mergeCell ref="C18:G18"/>
    <mergeCell ref="A1:G1"/>
    <mergeCell ref="A2:G2"/>
    <mergeCell ref="C28:G28"/>
    <mergeCell ref="A29:G29"/>
    <mergeCell ref="C33:G33"/>
  </mergeCells>
  <pageMargins left="0.62992125984251968" right="0.23622047244094491" top="0.70866141732283472" bottom="0.23622047244094491" header="3.937007874015748E-2" footer="0"/>
  <pageSetup paperSize="9" scale="95" firstPageNumber="10" orientation="portrait" useFirstPageNumber="1" r:id="rId1"/>
  <headerFooter>
    <oddHeader>&amp;R&amp;P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T30"/>
  <sheetViews>
    <sheetView showWhiteSpace="0" zoomScaleNormal="100" workbookViewId="0">
      <selection activeCell="K16" sqref="K16:K17"/>
    </sheetView>
  </sheetViews>
  <sheetFormatPr defaultColWidth="9.140625" defaultRowHeight="24.75" customHeight="1" x14ac:dyDescent="0.25"/>
  <cols>
    <col min="1" max="1" width="5.28515625" style="1" customWidth="1"/>
    <col min="2" max="2" width="33.42578125" style="1" customWidth="1"/>
    <col min="3" max="3" width="12.7109375" style="8" customWidth="1"/>
    <col min="4" max="4" width="12" style="34" customWidth="1"/>
    <col min="5" max="5" width="10.5703125" style="8" customWidth="1"/>
    <col min="6" max="6" width="11" style="8" customWidth="1"/>
    <col min="7" max="7" width="13.57031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4.75" customHeight="1" x14ac:dyDescent="0.25">
      <c r="A1" s="225" t="s">
        <v>127</v>
      </c>
      <c r="B1" s="225"/>
      <c r="C1" s="225"/>
      <c r="D1" s="225"/>
      <c r="E1" s="225"/>
      <c r="F1" s="225"/>
      <c r="G1" s="225"/>
    </row>
    <row r="2" spans="1:7" ht="24.75" customHeight="1" x14ac:dyDescent="0.25">
      <c r="A2" s="225" t="s">
        <v>136</v>
      </c>
      <c r="B2" s="225"/>
      <c r="C2" s="225"/>
      <c r="D2" s="225"/>
      <c r="E2" s="225"/>
      <c r="F2" s="225"/>
      <c r="G2" s="225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7" ht="24.75" customHeight="1" x14ac:dyDescent="0.25">
      <c r="A6" s="150" t="s">
        <v>198</v>
      </c>
      <c r="B6" s="151"/>
      <c r="C6" s="151"/>
      <c r="D6" s="151"/>
      <c r="E6" s="151"/>
      <c r="F6" s="151"/>
      <c r="G6" s="152"/>
    </row>
    <row r="7" spans="1:7" ht="24.75" customHeight="1" x14ac:dyDescent="0.25">
      <c r="A7" s="10">
        <v>1</v>
      </c>
      <c r="B7" s="3" t="s">
        <v>34</v>
      </c>
      <c r="C7" s="4">
        <v>60000</v>
      </c>
      <c r="D7" s="37"/>
      <c r="E7" s="4"/>
      <c r="F7" s="11"/>
      <c r="G7" s="7"/>
    </row>
    <row r="8" spans="1:7" ht="24.75" customHeight="1" x14ac:dyDescent="0.25">
      <c r="A8" s="10">
        <v>2</v>
      </c>
      <c r="B8" s="3" t="s">
        <v>35</v>
      </c>
      <c r="C8" s="4">
        <v>4000</v>
      </c>
      <c r="D8" s="37"/>
      <c r="E8" s="4"/>
      <c r="F8" s="11"/>
      <c r="G8" s="7"/>
    </row>
    <row r="9" spans="1:7" ht="24.75" hidden="1" customHeight="1" x14ac:dyDescent="0.25">
      <c r="A9" s="10">
        <v>3</v>
      </c>
      <c r="B9" s="3" t="s">
        <v>36</v>
      </c>
      <c r="C9" s="4">
        <v>0</v>
      </c>
      <c r="D9" s="37"/>
      <c r="E9" s="4"/>
      <c r="F9" s="11"/>
      <c r="G9" s="7"/>
    </row>
    <row r="10" spans="1:7" ht="24.75" customHeight="1" x14ac:dyDescent="0.25">
      <c r="A10" s="10">
        <v>4</v>
      </c>
      <c r="B10" s="3" t="s">
        <v>13</v>
      </c>
      <c r="C10" s="4">
        <v>45000</v>
      </c>
      <c r="D10" s="37"/>
      <c r="E10" s="4"/>
      <c r="F10" s="11"/>
      <c r="G10" s="7"/>
    </row>
    <row r="11" spans="1:7" ht="24.75" customHeight="1" x14ac:dyDescent="0.25">
      <c r="A11" s="10">
        <v>5</v>
      </c>
      <c r="B11" s="3" t="s">
        <v>8</v>
      </c>
      <c r="C11" s="4">
        <v>300000</v>
      </c>
      <c r="D11" s="37"/>
      <c r="E11" s="4"/>
      <c r="F11" s="11"/>
      <c r="G11" s="7"/>
    </row>
    <row r="12" spans="1:7" ht="24.75" customHeight="1" x14ac:dyDescent="0.25">
      <c r="A12" s="10">
        <v>6</v>
      </c>
      <c r="B12" s="3" t="s">
        <v>19</v>
      </c>
      <c r="C12" s="4"/>
      <c r="D12" s="37"/>
      <c r="E12" s="4">
        <v>18000</v>
      </c>
      <c r="F12" s="11"/>
      <c r="G12" s="7"/>
    </row>
    <row r="13" spans="1:7" ht="24.75" customHeight="1" x14ac:dyDescent="0.25">
      <c r="A13" s="10">
        <v>7</v>
      </c>
      <c r="B13" s="3" t="s">
        <v>37</v>
      </c>
      <c r="C13" s="4">
        <v>26000</v>
      </c>
      <c r="D13" s="37"/>
      <c r="E13" s="4"/>
      <c r="F13" s="11"/>
      <c r="G13" s="7"/>
    </row>
    <row r="14" spans="1:7" ht="24.75" customHeight="1" x14ac:dyDescent="0.25">
      <c r="A14" s="10">
        <v>8</v>
      </c>
      <c r="B14" s="3" t="s">
        <v>25</v>
      </c>
      <c r="C14" s="4"/>
      <c r="D14" s="38">
        <v>250000</v>
      </c>
      <c r="E14" s="4"/>
      <c r="F14" s="11"/>
      <c r="G14" s="7"/>
    </row>
    <row r="15" spans="1:7" ht="24.75" customHeight="1" x14ac:dyDescent="0.25">
      <c r="A15" s="10">
        <v>9</v>
      </c>
      <c r="B15" s="3" t="s">
        <v>26</v>
      </c>
      <c r="C15" s="4"/>
      <c r="D15" s="38">
        <v>75000</v>
      </c>
      <c r="E15" s="4"/>
      <c r="F15" s="11"/>
      <c r="G15" s="7"/>
    </row>
    <row r="16" spans="1:7" ht="24.75" customHeight="1" x14ac:dyDescent="0.25">
      <c r="A16" s="10">
        <v>10</v>
      </c>
      <c r="B16" s="3" t="s">
        <v>38</v>
      </c>
      <c r="C16" s="4"/>
      <c r="D16" s="38">
        <v>20000</v>
      </c>
      <c r="E16" s="4"/>
      <c r="F16" s="11"/>
      <c r="G16" s="7"/>
    </row>
    <row r="17" spans="1:20" ht="24.75" customHeight="1" x14ac:dyDescent="0.25">
      <c r="A17" s="248" t="s">
        <v>23</v>
      </c>
      <c r="B17" s="249"/>
      <c r="C17" s="236">
        <f>SUM(C7:F16)</f>
        <v>798000</v>
      </c>
      <c r="D17" s="237"/>
      <c r="E17" s="237"/>
      <c r="F17" s="237"/>
      <c r="G17" s="238"/>
    </row>
    <row r="18" spans="1:20" ht="24.75" customHeight="1" x14ac:dyDescent="0.25">
      <c r="A18" s="150" t="s">
        <v>199</v>
      </c>
      <c r="B18" s="151"/>
      <c r="C18" s="151"/>
      <c r="D18" s="151"/>
      <c r="E18" s="151"/>
      <c r="F18" s="151"/>
      <c r="G18" s="152"/>
    </row>
    <row r="19" spans="1:20" ht="24.75" customHeight="1" x14ac:dyDescent="0.25">
      <c r="A19" s="10">
        <v>1</v>
      </c>
      <c r="B19" s="3" t="s">
        <v>137</v>
      </c>
      <c r="C19" s="7"/>
      <c r="D19" s="77"/>
      <c r="E19" s="7">
        <v>10000</v>
      </c>
      <c r="F19" s="7"/>
      <c r="G19" s="7"/>
    </row>
    <row r="20" spans="1:20" ht="24.75" customHeight="1" x14ac:dyDescent="0.25">
      <c r="A20" s="248" t="s">
        <v>23</v>
      </c>
      <c r="B20" s="249"/>
      <c r="C20" s="229">
        <f>SUM(C19:F19)</f>
        <v>10000</v>
      </c>
      <c r="D20" s="230"/>
      <c r="E20" s="230"/>
      <c r="F20" s="230"/>
      <c r="G20" s="231"/>
    </row>
    <row r="21" spans="1:20" ht="24.75" customHeight="1" x14ac:dyDescent="0.25">
      <c r="A21" s="150" t="s">
        <v>200</v>
      </c>
      <c r="B21" s="151"/>
      <c r="C21" s="151"/>
      <c r="D21" s="151"/>
      <c r="E21" s="151"/>
      <c r="F21" s="151"/>
      <c r="G21" s="152"/>
      <c r="T21" s="1" t="s">
        <v>224</v>
      </c>
    </row>
    <row r="22" spans="1:20" ht="24.75" customHeight="1" x14ac:dyDescent="0.25">
      <c r="A22" s="6">
        <v>1</v>
      </c>
      <c r="B22" s="23" t="s">
        <v>18</v>
      </c>
      <c r="C22" s="7"/>
      <c r="D22" s="77"/>
      <c r="E22" s="7">
        <v>25000</v>
      </c>
      <c r="F22" s="7"/>
      <c r="G22" s="7"/>
    </row>
    <row r="23" spans="1:20" ht="42" hidden="1" x14ac:dyDescent="0.25">
      <c r="A23" s="78">
        <v>2</v>
      </c>
      <c r="B23" s="79" t="s">
        <v>40</v>
      </c>
      <c r="C23" s="50"/>
      <c r="D23" s="80"/>
      <c r="E23" s="50"/>
      <c r="F23" s="50"/>
      <c r="G23" s="50">
        <v>0</v>
      </c>
    </row>
    <row r="24" spans="1:20" ht="24.75" customHeight="1" x14ac:dyDescent="0.25">
      <c r="A24" s="248" t="s">
        <v>23</v>
      </c>
      <c r="B24" s="249"/>
      <c r="C24" s="229">
        <f>SUM(C22:F22)</f>
        <v>25000</v>
      </c>
      <c r="D24" s="230"/>
      <c r="E24" s="230"/>
      <c r="F24" s="230"/>
      <c r="G24" s="231"/>
    </row>
    <row r="25" spans="1:20" ht="24.75" customHeight="1" thickBot="1" x14ac:dyDescent="0.3">
      <c r="A25" s="269" t="s">
        <v>10</v>
      </c>
      <c r="B25" s="270"/>
      <c r="C25" s="271">
        <f>C17+C20+C24</f>
        <v>833000</v>
      </c>
      <c r="D25" s="272"/>
      <c r="E25" s="272"/>
      <c r="F25" s="272"/>
      <c r="G25" s="273"/>
      <c r="I25" s="104">
        <f>+C25</f>
        <v>833000</v>
      </c>
    </row>
    <row r="26" spans="1:20" ht="24.75" hidden="1" customHeight="1" x14ac:dyDescent="0.25">
      <c r="E26" s="8">
        <v>217895</v>
      </c>
    </row>
    <row r="27" spans="1:20" ht="24.75" hidden="1" customHeight="1" x14ac:dyDescent="0.25">
      <c r="E27" s="8">
        <v>107120</v>
      </c>
    </row>
    <row r="28" spans="1:20" ht="24.75" hidden="1" customHeight="1" x14ac:dyDescent="0.25">
      <c r="E28" s="8">
        <v>105900</v>
      </c>
    </row>
    <row r="29" spans="1:20" ht="24.75" hidden="1" customHeight="1" x14ac:dyDescent="0.25">
      <c r="E29" s="8">
        <f>SUM(E26:E28)</f>
        <v>430915</v>
      </c>
      <c r="G29" s="8" t="e">
        <f>#REF!-E29</f>
        <v>#REF!</v>
      </c>
    </row>
    <row r="30" spans="1:20" ht="24.75" customHeight="1" thickTop="1" x14ac:dyDescent="0.25"/>
  </sheetData>
  <mergeCells count="14">
    <mergeCell ref="A24:B24"/>
    <mergeCell ref="C24:G24"/>
    <mergeCell ref="A25:B25"/>
    <mergeCell ref="C25:G25"/>
    <mergeCell ref="A17:B17"/>
    <mergeCell ref="C17:G17"/>
    <mergeCell ref="A20:B20"/>
    <mergeCell ref="C20:G20"/>
    <mergeCell ref="A1:G1"/>
    <mergeCell ref="A3:G3"/>
    <mergeCell ref="A4:A5"/>
    <mergeCell ref="B4:B5"/>
    <mergeCell ref="C4:G4"/>
    <mergeCell ref="A2:G2"/>
  </mergeCells>
  <pageMargins left="0.59055118110236227" right="0.23622047244094491" top="0.74803149606299213" bottom="0.74803149606299213" header="0.31496062992125984" footer="0.31496062992125984"/>
  <pageSetup paperSize="9" scale="95" firstPageNumber="31" orientation="portrait" useFirstPageNumber="1" r:id="rId1"/>
  <headerFooter>
    <oddHeader>&amp;R&amp;P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I10"/>
  <sheetViews>
    <sheetView workbookViewId="0">
      <selection activeCell="H24" sqref="H24"/>
    </sheetView>
  </sheetViews>
  <sheetFormatPr defaultColWidth="9.140625" defaultRowHeight="24.75" customHeight="1" x14ac:dyDescent="0.25"/>
  <cols>
    <col min="1" max="1" width="5.28515625" style="1" customWidth="1"/>
    <col min="2" max="2" width="30.28515625" style="1" customWidth="1"/>
    <col min="3" max="3" width="12.5703125" style="8" customWidth="1"/>
    <col min="4" max="4" width="12.28515625" style="34" customWidth="1"/>
    <col min="5" max="5" width="12.85546875" style="8" customWidth="1"/>
    <col min="6" max="6" width="11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4.75" customHeight="1" x14ac:dyDescent="0.25">
      <c r="A1" s="225" t="s">
        <v>127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152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9" ht="24.75" customHeight="1" x14ac:dyDescent="0.25">
      <c r="A6" s="10">
        <v>1</v>
      </c>
      <c r="B6" s="3" t="s">
        <v>153</v>
      </c>
      <c r="C6" s="4"/>
      <c r="D6" s="38">
        <v>30000</v>
      </c>
      <c r="E6" s="4"/>
      <c r="F6" s="11"/>
      <c r="G6" s="7"/>
    </row>
    <row r="7" spans="1:9" ht="24.75" customHeight="1" x14ac:dyDescent="0.25">
      <c r="A7" s="10">
        <v>2</v>
      </c>
      <c r="B7" s="3" t="s">
        <v>18</v>
      </c>
      <c r="C7" s="4"/>
      <c r="D7" s="37"/>
      <c r="E7" s="4">
        <v>50000</v>
      </c>
      <c r="F7" s="11"/>
      <c r="G7" s="7"/>
    </row>
    <row r="8" spans="1:9" ht="24.75" customHeight="1" x14ac:dyDescent="0.25">
      <c r="A8" s="10">
        <v>3</v>
      </c>
      <c r="B8" s="3" t="s">
        <v>21</v>
      </c>
      <c r="C8" s="4"/>
      <c r="D8" s="37"/>
      <c r="E8" s="4">
        <v>20000</v>
      </c>
      <c r="F8" s="11"/>
      <c r="G8" s="7"/>
    </row>
    <row r="9" spans="1:9" ht="24.75" customHeight="1" thickBot="1" x14ac:dyDescent="0.3">
      <c r="A9" s="43"/>
      <c r="B9" s="44" t="s">
        <v>10</v>
      </c>
      <c r="C9" s="222">
        <f>SUM(C6:F8)</f>
        <v>100000</v>
      </c>
      <c r="D9" s="223"/>
      <c r="E9" s="223"/>
      <c r="F9" s="223"/>
      <c r="G9" s="224"/>
      <c r="I9" s="104">
        <f>+C9</f>
        <v>100000</v>
      </c>
    </row>
    <row r="10" spans="1:9" ht="24.75" customHeight="1" thickTop="1" x14ac:dyDescent="0.25"/>
  </sheetData>
  <mergeCells count="7">
    <mergeCell ref="A1:G1"/>
    <mergeCell ref="A3:G3"/>
    <mergeCell ref="C9:G9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32" orientation="portrait" useFirstPageNumber="1" r:id="rId1"/>
  <headerFooter>
    <oddHeader>&amp;R&amp;P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0"/>
  <sheetViews>
    <sheetView workbookViewId="0">
      <selection activeCell="I1" sqref="I1:I1048576"/>
    </sheetView>
  </sheetViews>
  <sheetFormatPr defaultColWidth="9.140625" defaultRowHeight="24.75" customHeight="1" x14ac:dyDescent="0.25"/>
  <cols>
    <col min="1" max="1" width="5.28515625" style="1" customWidth="1"/>
    <col min="2" max="2" width="28.85546875" style="1" customWidth="1"/>
    <col min="3" max="3" width="13.140625" style="8" customWidth="1"/>
    <col min="4" max="4" width="13.28515625" style="34" customWidth="1"/>
    <col min="5" max="5" width="11.85546875" style="8" customWidth="1"/>
    <col min="6" max="6" width="11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4.75" customHeight="1" x14ac:dyDescent="0.25">
      <c r="A1" s="225" t="s">
        <v>127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158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9" ht="24.75" customHeight="1" x14ac:dyDescent="0.25">
      <c r="A6" s="150" t="s">
        <v>159</v>
      </c>
      <c r="B6" s="151"/>
      <c r="C6" s="151"/>
      <c r="D6" s="151"/>
      <c r="E6" s="151"/>
      <c r="F6" s="151"/>
      <c r="G6" s="152"/>
    </row>
    <row r="7" spans="1:9" ht="24.75" customHeight="1" x14ac:dyDescent="0.25">
      <c r="A7" s="10">
        <v>1</v>
      </c>
      <c r="B7" s="3" t="s">
        <v>31</v>
      </c>
      <c r="C7" s="4"/>
      <c r="D7" s="37"/>
      <c r="E7" s="4">
        <v>100000</v>
      </c>
      <c r="F7" s="11"/>
      <c r="G7" s="7"/>
    </row>
    <row r="8" spans="1:9" ht="24.75" hidden="1" customHeight="1" x14ac:dyDescent="0.25">
      <c r="A8" s="10">
        <v>2</v>
      </c>
      <c r="B8" s="3" t="s">
        <v>21</v>
      </c>
      <c r="C8" s="4"/>
      <c r="D8" s="37"/>
      <c r="E8" s="4">
        <v>0</v>
      </c>
      <c r="F8" s="11"/>
      <c r="G8" s="7"/>
    </row>
    <row r="9" spans="1:9" ht="24.75" customHeight="1" thickBot="1" x14ac:dyDescent="0.3">
      <c r="A9" s="43"/>
      <c r="B9" s="44" t="s">
        <v>10</v>
      </c>
      <c r="C9" s="222">
        <f>SUM(C7:F7)</f>
        <v>100000</v>
      </c>
      <c r="D9" s="223"/>
      <c r="E9" s="223"/>
      <c r="F9" s="223"/>
      <c r="G9" s="224"/>
      <c r="I9" s="104">
        <f>+C9</f>
        <v>100000</v>
      </c>
    </row>
    <row r="10" spans="1:9" ht="24.75" customHeight="1" thickTop="1" x14ac:dyDescent="0.25"/>
  </sheetData>
  <mergeCells count="7">
    <mergeCell ref="A1:G1"/>
    <mergeCell ref="A3:G3"/>
    <mergeCell ref="C9:G9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32" orientation="portrait" useFirstPageNumber="1" r:id="rId1"/>
  <headerFooter>
    <oddHeader>&amp;R&amp;P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9"/>
  <sheetViews>
    <sheetView view="pageBreakPreview" zoomScaleNormal="100" zoomScaleSheetLayoutView="100" workbookViewId="0">
      <selection activeCell="G19" sqref="G19"/>
    </sheetView>
  </sheetViews>
  <sheetFormatPr defaultColWidth="9.140625" defaultRowHeight="24.75" customHeight="1" x14ac:dyDescent="0.25"/>
  <cols>
    <col min="1" max="1" width="5.28515625" style="1" customWidth="1"/>
    <col min="2" max="2" width="29.7109375" style="1" customWidth="1"/>
    <col min="3" max="3" width="11.85546875" style="8" bestFit="1" customWidth="1"/>
    <col min="4" max="4" width="11.28515625" style="34" bestFit="1" customWidth="1"/>
    <col min="5" max="5" width="13" style="8" customWidth="1"/>
    <col min="6" max="7" width="13.8554687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127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55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9" ht="24.75" customHeight="1" x14ac:dyDescent="0.25">
      <c r="A6" s="10">
        <v>1</v>
      </c>
      <c r="B6" s="3" t="s">
        <v>32</v>
      </c>
      <c r="C6" s="4"/>
      <c r="D6" s="38">
        <v>2000</v>
      </c>
      <c r="E6" s="4"/>
      <c r="F6" s="11"/>
      <c r="G6" s="7"/>
    </row>
    <row r="7" spans="1:9" ht="24.75" customHeight="1" x14ac:dyDescent="0.25">
      <c r="A7" s="10">
        <v>2</v>
      </c>
      <c r="B7" s="3" t="s">
        <v>33</v>
      </c>
      <c r="C7" s="4"/>
      <c r="D7" s="37"/>
      <c r="E7" s="4">
        <v>10000</v>
      </c>
      <c r="F7" s="11"/>
      <c r="G7" s="7"/>
    </row>
    <row r="8" spans="1:9" ht="24.75" customHeight="1" thickBot="1" x14ac:dyDescent="0.3">
      <c r="A8" s="43"/>
      <c r="B8" s="44" t="s">
        <v>10</v>
      </c>
      <c r="C8" s="222">
        <f>SUM(C6:F7)</f>
        <v>12000</v>
      </c>
      <c r="D8" s="223"/>
      <c r="E8" s="223"/>
      <c r="F8" s="223"/>
      <c r="G8" s="224"/>
      <c r="I8" s="104">
        <f>+C8</f>
        <v>12000</v>
      </c>
    </row>
    <row r="9" spans="1:9" ht="24.75" customHeight="1" thickTop="1" x14ac:dyDescent="0.25"/>
  </sheetData>
  <mergeCells count="7">
    <mergeCell ref="A1:G1"/>
    <mergeCell ref="A3:G3"/>
    <mergeCell ref="C8:G8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32" orientation="portrait" useFirstPageNumber="1" r:id="rId1"/>
  <headerFooter>
    <oddHeader>&amp;R&amp;P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9" sqref="I29"/>
    </sheetView>
  </sheetViews>
  <sheetFormatPr defaultRowHeight="24.75" customHeight="1" x14ac:dyDescent="0.25"/>
  <cols>
    <col min="1" max="1" width="5.28515625" style="182" customWidth="1"/>
    <col min="2" max="2" width="35.28515625" style="182" customWidth="1"/>
    <col min="3" max="3" width="11.85546875" style="202" bestFit="1" customWidth="1"/>
    <col min="4" max="4" width="10.85546875" style="203" bestFit="1" customWidth="1"/>
    <col min="5" max="5" width="10.140625" style="202" customWidth="1"/>
    <col min="6" max="6" width="11.140625" style="202" customWidth="1"/>
    <col min="7" max="7" width="14.42578125" style="202" bestFit="1" customWidth="1"/>
    <col min="8" max="8" width="9.140625" style="182" customWidth="1"/>
    <col min="9" max="16384" width="9.140625" style="182"/>
  </cols>
  <sheetData>
    <row r="1" spans="1:7" ht="24.75" customHeight="1" x14ac:dyDescent="0.25">
      <c r="A1" s="274" t="s">
        <v>292</v>
      </c>
      <c r="B1" s="274"/>
      <c r="C1" s="274"/>
      <c r="D1" s="274"/>
      <c r="E1" s="274"/>
      <c r="F1" s="274"/>
      <c r="G1" s="274"/>
    </row>
    <row r="2" spans="1:7" ht="24.75" customHeight="1" x14ac:dyDescent="0.25">
      <c r="A2" s="274" t="s">
        <v>293</v>
      </c>
      <c r="B2" s="274"/>
      <c r="C2" s="274"/>
      <c r="D2" s="274"/>
      <c r="E2" s="274"/>
      <c r="F2" s="274"/>
      <c r="G2" s="274"/>
    </row>
    <row r="3" spans="1:7" ht="24.75" customHeight="1" x14ac:dyDescent="0.25">
      <c r="A3" s="275" t="s">
        <v>80</v>
      </c>
      <c r="B3" s="275"/>
      <c r="C3" s="275"/>
      <c r="D3" s="275"/>
      <c r="E3" s="275"/>
      <c r="F3" s="275"/>
      <c r="G3" s="275"/>
    </row>
    <row r="4" spans="1:7" s="183" customFormat="1" ht="24.75" customHeight="1" x14ac:dyDescent="0.25">
      <c r="A4" s="276" t="s">
        <v>0</v>
      </c>
      <c r="B4" s="276" t="s">
        <v>1</v>
      </c>
      <c r="C4" s="278" t="s">
        <v>2</v>
      </c>
      <c r="D4" s="278"/>
      <c r="E4" s="278"/>
      <c r="F4" s="278"/>
      <c r="G4" s="278"/>
    </row>
    <row r="5" spans="1:7" s="183" customFormat="1" ht="24.75" customHeight="1" x14ac:dyDescent="0.25">
      <c r="A5" s="276"/>
      <c r="B5" s="277"/>
      <c r="C5" s="184" t="s">
        <v>3</v>
      </c>
      <c r="D5" s="204" t="s">
        <v>4</v>
      </c>
      <c r="E5" s="184" t="s">
        <v>5</v>
      </c>
      <c r="F5" s="185" t="s">
        <v>6</v>
      </c>
      <c r="G5" s="185" t="s">
        <v>7</v>
      </c>
    </row>
    <row r="6" spans="1:7" s="183" customFormat="1" ht="24.75" customHeight="1" x14ac:dyDescent="0.25">
      <c r="A6" s="186" t="s">
        <v>294</v>
      </c>
      <c r="B6" s="187"/>
      <c r="C6" s="187"/>
      <c r="D6" s="187"/>
      <c r="E6" s="187"/>
      <c r="F6" s="187"/>
      <c r="G6" s="188"/>
    </row>
    <row r="7" spans="1:7" s="183" customFormat="1" ht="21" x14ac:dyDescent="0.25">
      <c r="A7" s="189">
        <v>1</v>
      </c>
      <c r="B7" s="190" t="s">
        <v>295</v>
      </c>
      <c r="C7" s="133"/>
      <c r="D7" s="191">
        <v>80000</v>
      </c>
      <c r="E7" s="133"/>
      <c r="F7" s="192"/>
      <c r="G7" s="193"/>
    </row>
    <row r="8" spans="1:7" s="183" customFormat="1" ht="24.75" customHeight="1" x14ac:dyDescent="0.25">
      <c r="A8" s="189">
        <v>2</v>
      </c>
      <c r="B8" s="190" t="s">
        <v>9</v>
      </c>
      <c r="C8" s="133"/>
      <c r="D8" s="191"/>
      <c r="E8" s="133">
        <v>10000</v>
      </c>
      <c r="F8" s="192"/>
      <c r="G8" s="193"/>
    </row>
    <row r="9" spans="1:7" s="183" customFormat="1" ht="24.75" customHeight="1" x14ac:dyDescent="0.25">
      <c r="A9" s="194">
        <v>3</v>
      </c>
      <c r="B9" s="195" t="s">
        <v>296</v>
      </c>
      <c r="C9" s="133"/>
      <c r="D9" s="191"/>
      <c r="E9" s="133">
        <v>50000</v>
      </c>
      <c r="F9" s="196"/>
      <c r="G9" s="133"/>
    </row>
    <row r="10" spans="1:7" s="183" customFormat="1" ht="24.75" customHeight="1" x14ac:dyDescent="0.25">
      <c r="A10" s="189">
        <v>4</v>
      </c>
      <c r="B10" s="190" t="s">
        <v>297</v>
      </c>
      <c r="C10" s="133"/>
      <c r="D10" s="191"/>
      <c r="E10" s="133">
        <v>10000</v>
      </c>
      <c r="F10" s="192"/>
      <c r="G10" s="193"/>
    </row>
    <row r="11" spans="1:7" s="183" customFormat="1" ht="24.75" customHeight="1" x14ac:dyDescent="0.25">
      <c r="A11" s="248" t="s">
        <v>23</v>
      </c>
      <c r="B11" s="249"/>
      <c r="C11" s="257">
        <f>SUM(C7:F10)</f>
        <v>150000</v>
      </c>
      <c r="D11" s="258"/>
      <c r="E11" s="258"/>
      <c r="F11" s="258"/>
      <c r="G11" s="259"/>
    </row>
    <row r="12" spans="1:7" s="183" customFormat="1" ht="24.75" customHeight="1" x14ac:dyDescent="0.25">
      <c r="A12" s="279" t="s">
        <v>298</v>
      </c>
      <c r="B12" s="280"/>
      <c r="C12" s="280"/>
      <c r="D12" s="280"/>
      <c r="E12" s="280"/>
      <c r="F12" s="280"/>
      <c r="G12" s="281"/>
    </row>
    <row r="13" spans="1:7" s="183" customFormat="1" ht="24.75" customHeight="1" x14ac:dyDescent="0.25">
      <c r="A13" s="197">
        <v>1</v>
      </c>
      <c r="B13" s="198" t="s">
        <v>299</v>
      </c>
      <c r="C13" s="193"/>
      <c r="D13" s="199">
        <v>40000</v>
      </c>
      <c r="E13" s="193"/>
      <c r="F13" s="193"/>
      <c r="G13" s="193"/>
    </row>
    <row r="14" spans="1:7" s="183" customFormat="1" ht="24.75" customHeight="1" x14ac:dyDescent="0.25">
      <c r="A14" s="197">
        <v>2</v>
      </c>
      <c r="B14" s="198" t="s">
        <v>300</v>
      </c>
      <c r="C14" s="193">
        <v>10000</v>
      </c>
      <c r="D14" s="199"/>
      <c r="E14" s="193"/>
      <c r="F14" s="193"/>
      <c r="G14" s="193"/>
    </row>
    <row r="15" spans="1:7" s="183" customFormat="1" ht="24.75" customHeight="1" x14ac:dyDescent="0.25">
      <c r="A15" s="248" t="s">
        <v>23</v>
      </c>
      <c r="B15" s="249"/>
      <c r="C15" s="257">
        <f>SUM(C12:F14)</f>
        <v>50000</v>
      </c>
      <c r="D15" s="258"/>
      <c r="E15" s="258"/>
      <c r="F15" s="258"/>
      <c r="G15" s="259"/>
    </row>
    <row r="16" spans="1:7" s="183" customFormat="1" ht="24.75" customHeight="1" x14ac:dyDescent="0.25">
      <c r="A16" s="279" t="s">
        <v>301</v>
      </c>
      <c r="B16" s="280"/>
      <c r="C16" s="280"/>
      <c r="D16" s="280"/>
      <c r="E16" s="280"/>
      <c r="F16" s="280"/>
      <c r="G16" s="281"/>
    </row>
    <row r="17" spans="1:9" s="183" customFormat="1" ht="63" x14ac:dyDescent="0.25">
      <c r="A17" s="197">
        <v>1</v>
      </c>
      <c r="B17" s="39" t="s">
        <v>302</v>
      </c>
      <c r="C17" s="193">
        <v>50000</v>
      </c>
      <c r="D17" s="199"/>
      <c r="E17" s="193"/>
      <c r="F17" s="193"/>
      <c r="G17" s="193"/>
    </row>
    <row r="18" spans="1:9" s="183" customFormat="1" ht="21" x14ac:dyDescent="0.25">
      <c r="A18" s="197">
        <v>2</v>
      </c>
      <c r="B18" s="39" t="s">
        <v>303</v>
      </c>
      <c r="C18" s="193">
        <v>50000</v>
      </c>
      <c r="D18" s="199"/>
      <c r="E18" s="193"/>
      <c r="F18" s="193"/>
      <c r="G18" s="193"/>
    </row>
    <row r="19" spans="1:9" s="183" customFormat="1" ht="42" x14ac:dyDescent="0.25">
      <c r="A19" s="197">
        <v>3</v>
      </c>
      <c r="B19" s="39" t="s">
        <v>304</v>
      </c>
      <c r="C19" s="193">
        <v>70000</v>
      </c>
      <c r="D19" s="199"/>
      <c r="E19" s="193"/>
      <c r="F19" s="193"/>
      <c r="G19" s="193"/>
    </row>
    <row r="20" spans="1:9" s="183" customFormat="1" ht="24.75" customHeight="1" x14ac:dyDescent="0.25">
      <c r="A20" s="248" t="s">
        <v>23</v>
      </c>
      <c r="B20" s="249"/>
      <c r="C20" s="257">
        <f>SUM(C17:F19)</f>
        <v>170000</v>
      </c>
      <c r="D20" s="258"/>
      <c r="E20" s="258"/>
      <c r="F20" s="258"/>
      <c r="G20" s="259"/>
    </row>
    <row r="21" spans="1:9" s="183" customFormat="1" ht="24.75" customHeight="1" x14ac:dyDescent="0.25">
      <c r="A21" s="279" t="s">
        <v>305</v>
      </c>
      <c r="B21" s="280"/>
      <c r="C21" s="280"/>
      <c r="D21" s="280"/>
      <c r="E21" s="280"/>
      <c r="F21" s="280"/>
      <c r="G21" s="281"/>
    </row>
    <row r="22" spans="1:9" s="183" customFormat="1" ht="63" x14ac:dyDescent="0.25">
      <c r="A22" s="197">
        <v>1</v>
      </c>
      <c r="B22" s="39" t="s">
        <v>306</v>
      </c>
      <c r="C22" s="193">
        <v>20000</v>
      </c>
      <c r="D22" s="199"/>
      <c r="E22" s="193"/>
      <c r="F22" s="193"/>
      <c r="G22" s="193"/>
    </row>
    <row r="23" spans="1:9" s="183" customFormat="1" ht="42" x14ac:dyDescent="0.25">
      <c r="A23" s="197">
        <v>2</v>
      </c>
      <c r="B23" s="39" t="s">
        <v>304</v>
      </c>
      <c r="C23" s="193">
        <v>20000</v>
      </c>
      <c r="D23" s="199"/>
      <c r="E23" s="193"/>
      <c r="F23" s="193"/>
      <c r="G23" s="193"/>
    </row>
    <row r="24" spans="1:9" s="183" customFormat="1" ht="24.75" customHeight="1" x14ac:dyDescent="0.25">
      <c r="A24" s="248" t="s">
        <v>23</v>
      </c>
      <c r="B24" s="249"/>
      <c r="C24" s="257">
        <f>SUM(C22:F23)</f>
        <v>40000</v>
      </c>
      <c r="D24" s="258"/>
      <c r="E24" s="258"/>
      <c r="F24" s="258"/>
      <c r="G24" s="259"/>
    </row>
    <row r="25" spans="1:9" s="183" customFormat="1" ht="24.75" customHeight="1" x14ac:dyDescent="0.25">
      <c r="A25" s="279" t="s">
        <v>307</v>
      </c>
      <c r="B25" s="280"/>
      <c r="C25" s="280"/>
      <c r="D25" s="280"/>
      <c r="E25" s="280"/>
      <c r="F25" s="280"/>
      <c r="G25" s="281"/>
    </row>
    <row r="26" spans="1:9" s="183" customFormat="1" ht="42" x14ac:dyDescent="0.25">
      <c r="A26" s="197">
        <v>1</v>
      </c>
      <c r="B26" s="39" t="s">
        <v>304</v>
      </c>
      <c r="C26" s="193">
        <v>20000</v>
      </c>
      <c r="D26" s="199"/>
      <c r="E26" s="193"/>
      <c r="F26" s="193"/>
      <c r="G26" s="193"/>
    </row>
    <row r="27" spans="1:9" s="183" customFormat="1" ht="24.75" customHeight="1" x14ac:dyDescent="0.25">
      <c r="A27" s="248" t="s">
        <v>23</v>
      </c>
      <c r="B27" s="249"/>
      <c r="C27" s="257">
        <f>SUM(C25:F26)</f>
        <v>20000</v>
      </c>
      <c r="D27" s="258"/>
      <c r="E27" s="258"/>
      <c r="F27" s="258"/>
      <c r="G27" s="259"/>
    </row>
    <row r="28" spans="1:9" ht="24.75" customHeight="1" thickBot="1" x14ac:dyDescent="0.3">
      <c r="A28" s="200"/>
      <c r="B28" s="201" t="s">
        <v>10</v>
      </c>
      <c r="C28" s="282">
        <f>+C11+C15+C20+C24+C27</f>
        <v>430000</v>
      </c>
      <c r="D28" s="283"/>
      <c r="E28" s="283"/>
      <c r="F28" s="283"/>
      <c r="G28" s="284"/>
      <c r="I28" s="206">
        <f>+C28</f>
        <v>430000</v>
      </c>
    </row>
    <row r="29" spans="1:9" ht="24.75" customHeight="1" thickTop="1" x14ac:dyDescent="0.25"/>
  </sheetData>
  <mergeCells count="21">
    <mergeCell ref="A25:G25"/>
    <mergeCell ref="A27:B27"/>
    <mergeCell ref="C27:G27"/>
    <mergeCell ref="C28:G28"/>
    <mergeCell ref="A16:G16"/>
    <mergeCell ref="A20:B20"/>
    <mergeCell ref="C20:G20"/>
    <mergeCell ref="A21:G21"/>
    <mergeCell ref="A24:B24"/>
    <mergeCell ref="C24:G24"/>
    <mergeCell ref="A11:B11"/>
    <mergeCell ref="C11:G11"/>
    <mergeCell ref="A12:G12"/>
    <mergeCell ref="A15:B15"/>
    <mergeCell ref="C15:G15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55118110236220474" header="0.31496062992125984" footer="0.31496062992125984"/>
  <pageSetup paperSize="9" scale="95" firstPageNumber="33" orientation="portrait" useFirstPageNumber="1" r:id="rId1"/>
  <headerFooter>
    <oddHeader>&amp;R&amp;P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9"/>
  <sheetViews>
    <sheetView workbookViewId="0">
      <selection activeCell="G20" sqref="G20"/>
    </sheetView>
  </sheetViews>
  <sheetFormatPr defaultColWidth="9.140625" defaultRowHeight="24.75" customHeight="1" x14ac:dyDescent="0.25"/>
  <cols>
    <col min="1" max="1" width="5.28515625" style="1" customWidth="1"/>
    <col min="2" max="2" width="27.42578125" style="1" customWidth="1"/>
    <col min="3" max="3" width="13.140625" style="8" customWidth="1"/>
    <col min="4" max="4" width="13.5703125" style="34" customWidth="1"/>
    <col min="5" max="5" width="14" style="8" customWidth="1"/>
    <col min="6" max="6" width="11" style="8" customWidth="1"/>
    <col min="7" max="7" width="14.2851562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39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154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48" t="s">
        <v>6</v>
      </c>
      <c r="G5" s="148" t="s">
        <v>7</v>
      </c>
    </row>
    <row r="6" spans="1:9" ht="24.75" customHeight="1" x14ac:dyDescent="0.25">
      <c r="A6" s="10">
        <v>1</v>
      </c>
      <c r="B6" s="3" t="s">
        <v>9</v>
      </c>
      <c r="C6" s="4"/>
      <c r="D6" s="37"/>
      <c r="E6" s="4">
        <v>25000</v>
      </c>
      <c r="F6" s="11"/>
      <c r="G6" s="7"/>
    </row>
    <row r="7" spans="1:9" ht="42" x14ac:dyDescent="0.25">
      <c r="A7" s="46">
        <v>2</v>
      </c>
      <c r="B7" s="52" t="s">
        <v>52</v>
      </c>
      <c r="C7" s="45"/>
      <c r="D7" s="53"/>
      <c r="E7" s="45"/>
      <c r="F7" s="51"/>
      <c r="G7" s="50">
        <v>20000</v>
      </c>
    </row>
    <row r="8" spans="1:9" ht="24.75" customHeight="1" thickBot="1" x14ac:dyDescent="0.3">
      <c r="A8" s="54"/>
      <c r="B8" s="44" t="s">
        <v>10</v>
      </c>
      <c r="C8" s="222">
        <f>SUM(C6:F7)</f>
        <v>25000</v>
      </c>
      <c r="D8" s="223"/>
      <c r="E8" s="223"/>
      <c r="F8" s="223"/>
      <c r="G8" s="224"/>
      <c r="I8" s="104">
        <f>+C8</f>
        <v>25000</v>
      </c>
    </row>
    <row r="9" spans="1:9" ht="24.75" customHeight="1" thickTop="1" x14ac:dyDescent="0.25"/>
  </sheetData>
  <mergeCells count="7">
    <mergeCell ref="A1:G1"/>
    <mergeCell ref="A3:G3"/>
    <mergeCell ref="C8:G8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34" orientation="portrait" useFirstPageNumber="1" r:id="rId1"/>
  <headerFooter>
    <oddHeader>&amp;R&amp;P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16"/>
  <sheetViews>
    <sheetView workbookViewId="0">
      <selection sqref="A1:G1"/>
    </sheetView>
  </sheetViews>
  <sheetFormatPr defaultColWidth="9.140625" defaultRowHeight="24.75" customHeight="1" x14ac:dyDescent="0.25"/>
  <cols>
    <col min="1" max="1" width="5.28515625" style="1" customWidth="1"/>
    <col min="2" max="2" width="32.7109375" style="1" customWidth="1"/>
    <col min="3" max="3" width="11.85546875" style="8" bestFit="1" customWidth="1"/>
    <col min="4" max="4" width="12" style="34" bestFit="1" customWidth="1"/>
    <col min="5" max="5" width="11.5703125" style="8" customWidth="1"/>
    <col min="6" max="6" width="11.140625" style="8" bestFit="1" customWidth="1"/>
    <col min="7" max="7" width="14.28515625" style="8" customWidth="1"/>
    <col min="8" max="8" width="9.140625" style="1" customWidth="1"/>
    <col min="9" max="9" width="9.42578125" style="1" bestFit="1" customWidth="1"/>
    <col min="10" max="16384" width="9.140625" style="1"/>
  </cols>
  <sheetData>
    <row r="1" spans="1:9" ht="24.75" customHeight="1" x14ac:dyDescent="0.25">
      <c r="A1" s="225" t="s">
        <v>322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6" t="s">
        <v>80</v>
      </c>
      <c r="B2" s="226"/>
      <c r="C2" s="226"/>
      <c r="D2" s="226"/>
      <c r="E2" s="226"/>
      <c r="F2" s="226"/>
      <c r="G2" s="226"/>
    </row>
    <row r="3" spans="1:9" ht="24.75" customHeight="1" x14ac:dyDescent="0.25">
      <c r="A3" s="232" t="s">
        <v>0</v>
      </c>
      <c r="B3" s="232" t="s">
        <v>1</v>
      </c>
      <c r="C3" s="233" t="s">
        <v>2</v>
      </c>
      <c r="D3" s="233"/>
      <c r="E3" s="233"/>
      <c r="F3" s="233"/>
      <c r="G3" s="233"/>
    </row>
    <row r="4" spans="1:9" ht="24.75" customHeight="1" x14ac:dyDescent="0.25">
      <c r="A4" s="232"/>
      <c r="B4" s="216"/>
      <c r="C4" s="147" t="s">
        <v>3</v>
      </c>
      <c r="D4" s="149" t="s">
        <v>4</v>
      </c>
      <c r="E4" s="147" t="s">
        <v>5</v>
      </c>
      <c r="F4" s="159" t="s">
        <v>6</v>
      </c>
      <c r="G4" s="159" t="s">
        <v>7</v>
      </c>
    </row>
    <row r="5" spans="1:9" ht="21" customHeight="1" x14ac:dyDescent="0.25">
      <c r="A5" s="17">
        <v>1</v>
      </c>
      <c r="B5" s="22" t="s">
        <v>266</v>
      </c>
      <c r="C5" s="4"/>
      <c r="D5" s="38">
        <v>100000</v>
      </c>
      <c r="E5" s="4"/>
      <c r="F5" s="29"/>
      <c r="G5" s="4"/>
    </row>
    <row r="6" spans="1:9" ht="24.75" customHeight="1" x14ac:dyDescent="0.25">
      <c r="A6" s="17">
        <v>2</v>
      </c>
      <c r="B6" s="3" t="s">
        <v>9</v>
      </c>
      <c r="C6" s="4"/>
      <c r="D6" s="38"/>
      <c r="E6" s="4">
        <v>10000</v>
      </c>
      <c r="F6" s="29"/>
      <c r="G6" s="4"/>
    </row>
    <row r="7" spans="1:9" ht="24.75" hidden="1" customHeight="1" x14ac:dyDescent="0.25">
      <c r="A7" s="17">
        <v>3</v>
      </c>
      <c r="B7" s="3" t="s">
        <v>18</v>
      </c>
      <c r="C7" s="4"/>
      <c r="D7" s="38"/>
      <c r="E7" s="4">
        <v>10000</v>
      </c>
      <c r="F7" s="29"/>
      <c r="G7" s="4"/>
    </row>
    <row r="8" spans="1:9" ht="24.75" customHeight="1" x14ac:dyDescent="0.25">
      <c r="A8" s="17">
        <v>4</v>
      </c>
      <c r="B8" s="3" t="s">
        <v>267</v>
      </c>
      <c r="C8" s="4"/>
      <c r="D8" s="38">
        <v>350000</v>
      </c>
      <c r="E8" s="4"/>
      <c r="F8" s="29"/>
      <c r="G8" s="4"/>
    </row>
    <row r="9" spans="1:9" ht="24.75" customHeight="1" x14ac:dyDescent="0.25">
      <c r="A9" s="17">
        <v>5</v>
      </c>
      <c r="B9" s="3" t="s">
        <v>268</v>
      </c>
      <c r="C9" s="4"/>
      <c r="D9" s="38"/>
      <c r="E9" s="4"/>
      <c r="F9" s="29"/>
      <c r="G9" s="4"/>
    </row>
    <row r="10" spans="1:9" ht="24.75" customHeight="1" x14ac:dyDescent="0.25">
      <c r="A10" s="136">
        <v>5</v>
      </c>
      <c r="B10" s="168" t="s">
        <v>269</v>
      </c>
      <c r="C10" s="142"/>
      <c r="D10" s="142"/>
      <c r="E10" s="142"/>
      <c r="F10" s="142"/>
      <c r="G10" s="142">
        <v>7000</v>
      </c>
    </row>
    <row r="11" spans="1:9" ht="21" hidden="1" x14ac:dyDescent="0.25">
      <c r="A11" s="248" t="s">
        <v>23</v>
      </c>
      <c r="B11" s="249"/>
      <c r="C11" s="229">
        <f>SUM(C5:F9)</f>
        <v>470000</v>
      </c>
      <c r="D11" s="230"/>
      <c r="E11" s="230"/>
      <c r="F11" s="230"/>
      <c r="G11" s="231"/>
    </row>
    <row r="12" spans="1:9" ht="24.75" hidden="1" customHeight="1" x14ac:dyDescent="0.25">
      <c r="A12" s="285" t="s">
        <v>270</v>
      </c>
      <c r="B12" s="286"/>
      <c r="C12" s="286"/>
      <c r="D12" s="286"/>
      <c r="E12" s="286"/>
      <c r="F12" s="286"/>
      <c r="G12" s="287"/>
    </row>
    <row r="13" spans="1:9" ht="24.75" hidden="1" customHeight="1" x14ac:dyDescent="0.25">
      <c r="A13" s="17">
        <v>2</v>
      </c>
      <c r="B13" s="22" t="s">
        <v>24</v>
      </c>
      <c r="C13" s="7"/>
      <c r="D13" s="169"/>
      <c r="E13" s="4"/>
      <c r="F13" s="4"/>
      <c r="G13" s="4"/>
    </row>
    <row r="14" spans="1:9" ht="24.75" hidden="1" customHeight="1" x14ac:dyDescent="0.25">
      <c r="A14" s="248" t="s">
        <v>23</v>
      </c>
      <c r="B14" s="249"/>
      <c r="C14" s="229">
        <f>SUM(C13:F13)</f>
        <v>0</v>
      </c>
      <c r="D14" s="230"/>
      <c r="E14" s="230"/>
      <c r="F14" s="230"/>
      <c r="G14" s="231"/>
    </row>
    <row r="15" spans="1:9" ht="24.75" customHeight="1" thickBot="1" x14ac:dyDescent="0.3">
      <c r="A15" s="260" t="s">
        <v>10</v>
      </c>
      <c r="B15" s="261"/>
      <c r="C15" s="222">
        <f>+C11+C14</f>
        <v>470000</v>
      </c>
      <c r="D15" s="223"/>
      <c r="E15" s="223"/>
      <c r="F15" s="223"/>
      <c r="G15" s="224"/>
      <c r="I15" s="104">
        <f>+C15</f>
        <v>470000</v>
      </c>
    </row>
    <row r="16" spans="1:9" ht="24.75" customHeight="1" thickTop="1" x14ac:dyDescent="0.25"/>
  </sheetData>
  <mergeCells count="12">
    <mergeCell ref="A14:B14"/>
    <mergeCell ref="C14:G14"/>
    <mergeCell ref="A15:B15"/>
    <mergeCell ref="C15:G15"/>
    <mergeCell ref="A11:B11"/>
    <mergeCell ref="C11:G11"/>
    <mergeCell ref="A12:G12"/>
    <mergeCell ref="A1:G1"/>
    <mergeCell ref="A2:G2"/>
    <mergeCell ref="A3:A4"/>
    <mergeCell ref="B3:B4"/>
    <mergeCell ref="C3:G3"/>
  </mergeCells>
  <pageMargins left="0.62992125984251968" right="0.23622047244094491" top="0.74803149606299213" bottom="0.74803149606299213" header="0.31496062992125984" footer="0.31496062992125984"/>
  <pageSetup paperSize="9" scale="95" firstPageNumber="34" orientation="portrait" useFirstPageNumber="1" r:id="rId1"/>
  <headerFooter>
    <oddHeader>&amp;R&amp;P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I13"/>
  <sheetViews>
    <sheetView tabSelected="1" workbookViewId="0">
      <selection activeCell="E15" sqref="E15"/>
    </sheetView>
  </sheetViews>
  <sheetFormatPr defaultColWidth="9.140625" defaultRowHeight="24.75" customHeight="1" x14ac:dyDescent="0.25"/>
  <cols>
    <col min="1" max="1" width="5.28515625" style="1" customWidth="1"/>
    <col min="2" max="2" width="27.42578125" style="1" customWidth="1"/>
    <col min="3" max="3" width="13.140625" style="8" customWidth="1"/>
    <col min="4" max="4" width="13.5703125" style="34" customWidth="1"/>
    <col min="5" max="5" width="14" style="8" customWidth="1"/>
    <col min="6" max="6" width="11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4.75" customHeight="1" x14ac:dyDescent="0.25">
      <c r="A1" s="225" t="s">
        <v>318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326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9" t="s">
        <v>4</v>
      </c>
      <c r="E5" s="147" t="s">
        <v>5</v>
      </c>
      <c r="F5" s="159" t="s">
        <v>6</v>
      </c>
      <c r="G5" s="159" t="s">
        <v>7</v>
      </c>
    </row>
    <row r="6" spans="1:9" ht="24.75" customHeight="1" x14ac:dyDescent="0.25">
      <c r="A6" s="242" t="s">
        <v>271</v>
      </c>
      <c r="B6" s="243"/>
      <c r="C6" s="243"/>
      <c r="D6" s="243"/>
      <c r="E6" s="243"/>
      <c r="F6" s="243"/>
      <c r="G6" s="244"/>
    </row>
    <row r="7" spans="1:9" ht="42" x14ac:dyDescent="0.25">
      <c r="A7" s="10">
        <v>1</v>
      </c>
      <c r="B7" s="55" t="s">
        <v>272</v>
      </c>
      <c r="C7" s="15">
        <v>64000</v>
      </c>
      <c r="D7" s="35"/>
      <c r="E7" s="15"/>
      <c r="F7" s="161"/>
      <c r="G7" s="7"/>
    </row>
    <row r="8" spans="1:9" ht="24.75" customHeight="1" x14ac:dyDescent="0.25">
      <c r="A8" s="135">
        <v>2</v>
      </c>
      <c r="B8" s="170" t="s">
        <v>18</v>
      </c>
      <c r="C8" s="171"/>
      <c r="D8" s="172"/>
      <c r="E8" s="171">
        <v>40000</v>
      </c>
      <c r="F8" s="173"/>
      <c r="G8" s="174"/>
    </row>
    <row r="9" spans="1:9" ht="24.75" customHeight="1" x14ac:dyDescent="0.25">
      <c r="A9" s="10">
        <v>3</v>
      </c>
      <c r="B9" s="55" t="s">
        <v>19</v>
      </c>
      <c r="C9" s="15"/>
      <c r="D9" s="35"/>
      <c r="E9" s="15">
        <v>20000</v>
      </c>
      <c r="F9" s="161"/>
      <c r="G9" s="7"/>
    </row>
    <row r="10" spans="1:9" ht="24.75" customHeight="1" x14ac:dyDescent="0.25">
      <c r="A10" s="10">
        <v>4</v>
      </c>
      <c r="B10" s="55" t="s">
        <v>273</v>
      </c>
      <c r="C10" s="15"/>
      <c r="D10" s="35"/>
      <c r="E10" s="15">
        <v>20000</v>
      </c>
      <c r="F10" s="161"/>
      <c r="G10" s="7"/>
    </row>
    <row r="11" spans="1:9" ht="24.75" customHeight="1" x14ac:dyDescent="0.25">
      <c r="A11" s="10">
        <v>5</v>
      </c>
      <c r="B11" s="55" t="s">
        <v>274</v>
      </c>
      <c r="C11" s="15"/>
      <c r="D11" s="35"/>
      <c r="E11" s="15">
        <v>20000</v>
      </c>
      <c r="F11" s="161"/>
      <c r="G11" s="7"/>
    </row>
    <row r="12" spans="1:9" ht="24.75" customHeight="1" thickBot="1" x14ac:dyDescent="0.3">
      <c r="A12" s="175"/>
      <c r="B12" s="176" t="s">
        <v>10</v>
      </c>
      <c r="C12" s="271">
        <f>SUM(C7:F11)</f>
        <v>164000</v>
      </c>
      <c r="D12" s="272"/>
      <c r="E12" s="272"/>
      <c r="F12" s="272"/>
      <c r="G12" s="273"/>
      <c r="I12" s="104">
        <f>+C12</f>
        <v>164000</v>
      </c>
    </row>
    <row r="13" spans="1:9" ht="24.75" customHeight="1" thickTop="1" x14ac:dyDescent="0.25"/>
  </sheetData>
  <mergeCells count="8">
    <mergeCell ref="A6:G6"/>
    <mergeCell ref="C12:G12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35" orientation="portrait" useFirstPageNumber="1" r:id="rId1"/>
  <headerFooter>
    <oddHeader>&amp;R&amp;P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35"/>
  <sheetViews>
    <sheetView workbookViewId="0">
      <selection activeCell="K17" sqref="K17"/>
    </sheetView>
  </sheetViews>
  <sheetFormatPr defaultRowHeight="24.75" customHeight="1" x14ac:dyDescent="0.25"/>
  <cols>
    <col min="1" max="1" width="5.85546875" style="1" customWidth="1"/>
    <col min="2" max="2" width="28.5703125" style="1" customWidth="1"/>
    <col min="3" max="3" width="13.140625" style="8" customWidth="1"/>
    <col min="4" max="4" width="12" style="34" customWidth="1"/>
    <col min="5" max="5" width="12.42578125" style="8" customWidth="1"/>
    <col min="6" max="6" width="12" style="8" customWidth="1"/>
    <col min="7" max="7" width="14.2851562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5.5" customHeight="1" x14ac:dyDescent="0.25">
      <c r="A1" s="225" t="s">
        <v>275</v>
      </c>
      <c r="B1" s="225"/>
      <c r="C1" s="225"/>
      <c r="D1" s="225"/>
      <c r="E1" s="225"/>
      <c r="F1" s="225"/>
      <c r="G1" s="225"/>
    </row>
    <row r="2" spans="1:9" ht="25.5" customHeight="1" x14ac:dyDescent="0.25">
      <c r="A2" s="225" t="s">
        <v>287</v>
      </c>
      <c r="B2" s="225"/>
      <c r="C2" s="225"/>
      <c r="D2" s="225"/>
      <c r="E2" s="225"/>
      <c r="F2" s="225"/>
      <c r="G2" s="225"/>
    </row>
    <row r="3" spans="1:9" ht="25.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5.5" customHeight="1" x14ac:dyDescent="0.25">
      <c r="A4" s="288" t="s">
        <v>0</v>
      </c>
      <c r="B4" s="288" t="s">
        <v>1</v>
      </c>
      <c r="C4" s="290" t="s">
        <v>2</v>
      </c>
      <c r="D4" s="290"/>
      <c r="E4" s="290"/>
      <c r="F4" s="290"/>
      <c r="G4" s="290"/>
    </row>
    <row r="5" spans="1:9" ht="25.5" customHeight="1" x14ac:dyDescent="0.25">
      <c r="A5" s="288"/>
      <c r="B5" s="289"/>
      <c r="C5" s="177" t="s">
        <v>3</v>
      </c>
      <c r="D5" s="178" t="s">
        <v>4</v>
      </c>
      <c r="E5" s="177" t="s">
        <v>5</v>
      </c>
      <c r="F5" s="179" t="s">
        <v>6</v>
      </c>
      <c r="G5" s="179" t="s">
        <v>7</v>
      </c>
    </row>
    <row r="6" spans="1:9" ht="25.5" customHeight="1" x14ac:dyDescent="0.25">
      <c r="A6" s="150" t="s">
        <v>288</v>
      </c>
      <c r="B6" s="151"/>
      <c r="C6" s="151"/>
      <c r="D6" s="151"/>
      <c r="E6" s="151"/>
      <c r="F6" s="151"/>
      <c r="G6" s="152"/>
    </row>
    <row r="7" spans="1:9" ht="25.5" customHeight="1" x14ac:dyDescent="0.25">
      <c r="A7" s="17">
        <v>1</v>
      </c>
      <c r="B7" s="22" t="s">
        <v>19</v>
      </c>
      <c r="C7" s="19"/>
      <c r="D7" s="180"/>
      <c r="E7" s="19">
        <v>50000</v>
      </c>
      <c r="F7" s="20"/>
      <c r="G7" s="9"/>
    </row>
    <row r="8" spans="1:9" ht="25.5" customHeight="1" x14ac:dyDescent="0.25">
      <c r="A8" s="17">
        <v>2</v>
      </c>
      <c r="B8" s="22" t="s">
        <v>289</v>
      </c>
      <c r="C8" s="19">
        <v>5000</v>
      </c>
      <c r="D8" s="180"/>
      <c r="E8" s="19"/>
      <c r="F8" s="20"/>
      <c r="G8" s="4"/>
    </row>
    <row r="9" spans="1:9" ht="21" x14ac:dyDescent="0.25">
      <c r="A9" s="17">
        <v>3</v>
      </c>
      <c r="B9" s="22" t="s">
        <v>290</v>
      </c>
      <c r="C9" s="19">
        <v>7000</v>
      </c>
      <c r="D9" s="180"/>
      <c r="E9" s="19"/>
      <c r="F9" s="20"/>
      <c r="G9" s="4"/>
    </row>
    <row r="10" spans="1:9" ht="25.5" customHeight="1" thickBot="1" x14ac:dyDescent="0.3">
      <c r="A10" s="43"/>
      <c r="B10" s="44" t="s">
        <v>10</v>
      </c>
      <c r="C10" s="222">
        <f>SUM(C7:F9)</f>
        <v>62000</v>
      </c>
      <c r="D10" s="223"/>
      <c r="E10" s="223"/>
      <c r="F10" s="223"/>
      <c r="G10" s="224"/>
      <c r="I10" s="104">
        <f>+C10</f>
        <v>62000</v>
      </c>
    </row>
    <row r="11" spans="1:9" ht="25.5" customHeight="1" thickTop="1" x14ac:dyDescent="0.25"/>
    <row r="12" spans="1:9" ht="25.5" customHeight="1" x14ac:dyDescent="0.25"/>
    <row r="13" spans="1:9" ht="25.5" customHeight="1" x14ac:dyDescent="0.25"/>
    <row r="14" spans="1:9" ht="25.5" customHeight="1" x14ac:dyDescent="0.25"/>
    <row r="15" spans="1:9" ht="25.5" customHeight="1" x14ac:dyDescent="0.25"/>
    <row r="16" spans="1:9" ht="25.5" customHeight="1" x14ac:dyDescent="0.25"/>
    <row r="17" ht="25.5" customHeight="1" x14ac:dyDescent="0.25"/>
    <row r="18" ht="25.5" customHeight="1" x14ac:dyDescent="0.25"/>
    <row r="19" ht="25.5" customHeight="1" x14ac:dyDescent="0.25"/>
    <row r="20" ht="25.5" customHeight="1" x14ac:dyDescent="0.25"/>
    <row r="21" ht="25.5" customHeight="1" x14ac:dyDescent="0.25"/>
    <row r="22" ht="25.5" customHeight="1" x14ac:dyDescent="0.25"/>
    <row r="23" ht="25.5" customHeight="1" x14ac:dyDescent="0.25"/>
    <row r="24" ht="25.5" customHeight="1" x14ac:dyDescent="0.25"/>
    <row r="25" ht="25.5" customHeight="1" x14ac:dyDescent="0.25"/>
    <row r="26" ht="25.5" customHeight="1" x14ac:dyDescent="0.25"/>
    <row r="27" ht="25.5" customHeight="1" x14ac:dyDescent="0.25"/>
    <row r="28" ht="25.5" customHeight="1" x14ac:dyDescent="0.25"/>
    <row r="29" ht="25.5" customHeight="1" x14ac:dyDescent="0.25"/>
    <row r="30" ht="25.5" customHeight="1" x14ac:dyDescent="0.25"/>
    <row r="31" ht="25.5" customHeight="1" x14ac:dyDescent="0.25"/>
    <row r="32" ht="25.5" customHeight="1" x14ac:dyDescent="0.25"/>
    <row r="33" ht="25.5" customHeight="1" x14ac:dyDescent="0.25"/>
    <row r="34" ht="25.5" customHeight="1" x14ac:dyDescent="0.25"/>
    <row r="35" ht="25.5" customHeight="1" x14ac:dyDescent="0.25"/>
  </sheetData>
  <mergeCells count="7">
    <mergeCell ref="C10:G10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35" orientation="portrait" useFirstPageNumber="1" r:id="rId1"/>
  <headerFooter>
    <oddHeader>&amp;R&amp;P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35"/>
  <sheetViews>
    <sheetView topLeftCell="A7" workbookViewId="0">
      <selection activeCell="N16" sqref="N16"/>
    </sheetView>
  </sheetViews>
  <sheetFormatPr defaultRowHeight="24.75" customHeight="1" x14ac:dyDescent="0.25"/>
  <cols>
    <col min="1" max="1" width="5.85546875" style="1" customWidth="1"/>
    <col min="2" max="2" width="28.5703125" style="1" customWidth="1"/>
    <col min="3" max="3" width="13.140625" style="8" customWidth="1"/>
    <col min="4" max="4" width="12" style="34" customWidth="1"/>
    <col min="5" max="5" width="12.42578125" style="8" customWidth="1"/>
    <col min="6" max="6" width="12" style="8" customWidth="1"/>
    <col min="7" max="7" width="14.28515625" style="8" customWidth="1"/>
    <col min="8" max="8" width="9.140625" style="1" customWidth="1"/>
    <col min="9" max="9" width="11" style="1" hidden="1" customWidth="1"/>
    <col min="10" max="16384" width="9.140625" style="1"/>
  </cols>
  <sheetData>
    <row r="1" spans="1:7" ht="26.25" customHeight="1" x14ac:dyDescent="0.25">
      <c r="A1" s="225" t="s">
        <v>275</v>
      </c>
      <c r="B1" s="225"/>
      <c r="C1" s="225"/>
      <c r="D1" s="225"/>
      <c r="E1" s="225"/>
      <c r="F1" s="225"/>
      <c r="G1" s="225"/>
    </row>
    <row r="2" spans="1:7" ht="26.25" customHeight="1" x14ac:dyDescent="0.25">
      <c r="A2" s="225" t="s">
        <v>276</v>
      </c>
      <c r="B2" s="225"/>
      <c r="C2" s="225"/>
      <c r="D2" s="225"/>
      <c r="E2" s="225"/>
      <c r="F2" s="225"/>
      <c r="G2" s="225"/>
    </row>
    <row r="3" spans="1:7" ht="26.2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6.25" customHeight="1" x14ac:dyDescent="0.25">
      <c r="A4" s="288" t="s">
        <v>0</v>
      </c>
      <c r="B4" s="288" t="s">
        <v>1</v>
      </c>
      <c r="C4" s="290" t="s">
        <v>2</v>
      </c>
      <c r="D4" s="290"/>
      <c r="E4" s="290"/>
      <c r="F4" s="290"/>
      <c r="G4" s="290"/>
    </row>
    <row r="5" spans="1:7" ht="26.25" customHeight="1" x14ac:dyDescent="0.25">
      <c r="A5" s="288"/>
      <c r="B5" s="289"/>
      <c r="C5" s="177" t="s">
        <v>3</v>
      </c>
      <c r="D5" s="178" t="s">
        <v>4</v>
      </c>
      <c r="E5" s="177" t="s">
        <v>5</v>
      </c>
      <c r="F5" s="179" t="s">
        <v>6</v>
      </c>
      <c r="G5" s="179" t="s">
        <v>7</v>
      </c>
    </row>
    <row r="6" spans="1:7" ht="26.25" customHeight="1" x14ac:dyDescent="0.25">
      <c r="A6" s="150" t="s">
        <v>277</v>
      </c>
      <c r="B6" s="151"/>
      <c r="C6" s="151"/>
      <c r="D6" s="151"/>
      <c r="E6" s="151"/>
      <c r="F6" s="151"/>
      <c r="G6" s="152"/>
    </row>
    <row r="7" spans="1:7" ht="27" customHeight="1" x14ac:dyDescent="0.25">
      <c r="A7" s="6">
        <v>1</v>
      </c>
      <c r="B7" s="23" t="s">
        <v>22</v>
      </c>
      <c r="C7" s="7">
        <v>20000</v>
      </c>
      <c r="D7" s="7"/>
      <c r="E7" s="7"/>
      <c r="F7" s="7"/>
      <c r="G7" s="7"/>
    </row>
    <row r="8" spans="1:7" ht="27" customHeight="1" x14ac:dyDescent="0.25">
      <c r="A8" s="6">
        <v>2</v>
      </c>
      <c r="B8" s="23" t="s">
        <v>18</v>
      </c>
      <c r="C8" s="7"/>
      <c r="D8" s="7"/>
      <c r="E8" s="7">
        <v>100000</v>
      </c>
      <c r="F8" s="7"/>
      <c r="G8" s="7"/>
    </row>
    <row r="9" spans="1:7" ht="27" customHeight="1" x14ac:dyDescent="0.25">
      <c r="A9" s="85"/>
      <c r="B9" s="86" t="s">
        <v>23</v>
      </c>
      <c r="C9" s="229">
        <f>SUM(C7:F8)</f>
        <v>120000</v>
      </c>
      <c r="D9" s="230"/>
      <c r="E9" s="230"/>
      <c r="F9" s="230"/>
      <c r="G9" s="231"/>
    </row>
    <row r="10" spans="1:7" ht="27" customHeight="1" x14ac:dyDescent="0.25">
      <c r="A10" s="150" t="s">
        <v>278</v>
      </c>
      <c r="B10" s="151"/>
      <c r="C10" s="151"/>
      <c r="D10" s="151"/>
      <c r="E10" s="151"/>
      <c r="F10" s="151"/>
      <c r="G10" s="152"/>
    </row>
    <row r="11" spans="1:7" ht="55.5" customHeight="1" x14ac:dyDescent="0.25">
      <c r="A11" s="6">
        <v>1</v>
      </c>
      <c r="B11" s="55" t="s">
        <v>279</v>
      </c>
      <c r="C11" s="7">
        <v>240000</v>
      </c>
      <c r="D11" s="7"/>
      <c r="E11" s="7"/>
      <c r="F11" s="7"/>
      <c r="G11" s="7"/>
    </row>
    <row r="12" spans="1:7" ht="27" customHeight="1" x14ac:dyDescent="0.25">
      <c r="A12" s="6">
        <v>2</v>
      </c>
      <c r="B12" s="23" t="s">
        <v>280</v>
      </c>
      <c r="C12" s="7"/>
      <c r="D12" s="7">
        <v>20000</v>
      </c>
      <c r="E12" s="7"/>
      <c r="F12" s="7"/>
      <c r="G12" s="7"/>
    </row>
    <row r="13" spans="1:7" ht="27" customHeight="1" x14ac:dyDescent="0.25">
      <c r="A13" s="85"/>
      <c r="B13" s="86" t="s">
        <v>23</v>
      </c>
      <c r="C13" s="229">
        <f>SUM(C11:F12)</f>
        <v>260000</v>
      </c>
      <c r="D13" s="230"/>
      <c r="E13" s="230"/>
      <c r="F13" s="230"/>
      <c r="G13" s="231"/>
    </row>
    <row r="14" spans="1:7" ht="27" customHeight="1" x14ac:dyDescent="0.25">
      <c r="A14" s="150" t="s">
        <v>281</v>
      </c>
      <c r="B14" s="151"/>
      <c r="C14" s="151"/>
      <c r="D14" s="151"/>
      <c r="E14" s="151"/>
      <c r="F14" s="151"/>
      <c r="G14" s="152"/>
    </row>
    <row r="15" spans="1:7" ht="55.5" customHeight="1" x14ac:dyDescent="0.25">
      <c r="A15" s="6">
        <v>1</v>
      </c>
      <c r="B15" s="55" t="s">
        <v>282</v>
      </c>
      <c r="C15" s="7">
        <v>320000</v>
      </c>
      <c r="D15" s="7"/>
      <c r="E15" s="7"/>
      <c r="F15" s="7"/>
      <c r="G15" s="7"/>
    </row>
    <row r="16" spans="1:7" ht="27" customHeight="1" x14ac:dyDescent="0.25">
      <c r="A16" s="6">
        <v>2</v>
      </c>
      <c r="B16" s="23" t="s">
        <v>280</v>
      </c>
      <c r="C16" s="7"/>
      <c r="D16" s="7">
        <v>10000</v>
      </c>
      <c r="E16" s="7"/>
      <c r="F16" s="7"/>
      <c r="G16" s="7"/>
    </row>
    <row r="17" spans="1:7" ht="27" customHeight="1" x14ac:dyDescent="0.25">
      <c r="A17" s="85"/>
      <c r="B17" s="86" t="s">
        <v>23</v>
      </c>
      <c r="C17" s="229">
        <f>SUM(C15:F16)</f>
        <v>330000</v>
      </c>
      <c r="D17" s="230"/>
      <c r="E17" s="230"/>
      <c r="F17" s="230"/>
      <c r="G17" s="231"/>
    </row>
    <row r="18" spans="1:7" ht="27" customHeight="1" x14ac:dyDescent="0.25">
      <c r="A18" s="150" t="s">
        <v>283</v>
      </c>
      <c r="B18" s="151"/>
      <c r="C18" s="151"/>
      <c r="D18" s="151"/>
      <c r="E18" s="151"/>
      <c r="F18" s="151"/>
      <c r="G18" s="152"/>
    </row>
    <row r="19" spans="1:7" ht="55.5" customHeight="1" x14ac:dyDescent="0.25">
      <c r="A19" s="6">
        <v>1</v>
      </c>
      <c r="B19" s="55" t="s">
        <v>282</v>
      </c>
      <c r="C19" s="7">
        <v>240000</v>
      </c>
      <c r="D19" s="7"/>
      <c r="E19" s="7"/>
      <c r="F19" s="7"/>
      <c r="G19" s="7"/>
    </row>
    <row r="20" spans="1:7" ht="27" customHeight="1" x14ac:dyDescent="0.25">
      <c r="A20" s="6">
        <v>2</v>
      </c>
      <c r="B20" s="23" t="s">
        <v>280</v>
      </c>
      <c r="C20" s="7"/>
      <c r="D20" s="7">
        <v>20000</v>
      </c>
      <c r="E20" s="7"/>
      <c r="F20" s="7"/>
      <c r="G20" s="7"/>
    </row>
    <row r="21" spans="1:7" ht="27" customHeight="1" x14ac:dyDescent="0.25">
      <c r="A21" s="85"/>
      <c r="B21" s="86" t="s">
        <v>23</v>
      </c>
      <c r="C21" s="229">
        <f>SUM(C19:F20)</f>
        <v>260000</v>
      </c>
      <c r="D21" s="230"/>
      <c r="E21" s="230"/>
      <c r="F21" s="230"/>
      <c r="G21" s="231"/>
    </row>
    <row r="22" spans="1:7" ht="27" customHeight="1" x14ac:dyDescent="0.25">
      <c r="A22" s="150" t="s">
        <v>284</v>
      </c>
      <c r="B22" s="151"/>
      <c r="C22" s="151"/>
      <c r="D22" s="151"/>
      <c r="E22" s="151"/>
      <c r="F22" s="151"/>
      <c r="G22" s="152"/>
    </row>
    <row r="23" spans="1:7" ht="55.5" customHeight="1" x14ac:dyDescent="0.25">
      <c r="A23" s="6">
        <v>1</v>
      </c>
      <c r="B23" s="55" t="s">
        <v>282</v>
      </c>
      <c r="C23" s="7">
        <v>400000</v>
      </c>
      <c r="D23" s="7"/>
      <c r="E23" s="7"/>
      <c r="F23" s="7"/>
      <c r="G23" s="7"/>
    </row>
    <row r="24" spans="1:7" ht="27" customHeight="1" x14ac:dyDescent="0.25">
      <c r="A24" s="6">
        <v>2</v>
      </c>
      <c r="B24" s="23" t="s">
        <v>280</v>
      </c>
      <c r="C24" s="7"/>
      <c r="D24" s="7">
        <v>20000</v>
      </c>
      <c r="E24" s="7"/>
      <c r="F24" s="7"/>
      <c r="G24" s="7"/>
    </row>
    <row r="25" spans="1:7" ht="27" customHeight="1" x14ac:dyDescent="0.25">
      <c r="A25" s="85"/>
      <c r="B25" s="86" t="s">
        <v>23</v>
      </c>
      <c r="C25" s="229">
        <f>SUM(C23:F24)</f>
        <v>420000</v>
      </c>
      <c r="D25" s="230"/>
      <c r="E25" s="230"/>
      <c r="F25" s="230"/>
      <c r="G25" s="231"/>
    </row>
    <row r="26" spans="1:7" ht="27" customHeight="1" x14ac:dyDescent="0.25">
      <c r="A26" s="150" t="s">
        <v>285</v>
      </c>
      <c r="B26" s="151"/>
      <c r="C26" s="151"/>
      <c r="D26" s="151"/>
      <c r="E26" s="151"/>
      <c r="F26" s="151"/>
      <c r="G26" s="152"/>
    </row>
    <row r="27" spans="1:7" ht="55.5" customHeight="1" x14ac:dyDescent="0.25">
      <c r="A27" s="6">
        <v>1</v>
      </c>
      <c r="B27" s="55" t="s">
        <v>279</v>
      </c>
      <c r="C27" s="7">
        <v>300000</v>
      </c>
      <c r="D27" s="7"/>
      <c r="E27" s="7"/>
      <c r="F27" s="7"/>
      <c r="G27" s="7"/>
    </row>
    <row r="28" spans="1:7" ht="27" customHeight="1" x14ac:dyDescent="0.25">
      <c r="A28" s="6">
        <v>2</v>
      </c>
      <c r="B28" s="23" t="s">
        <v>280</v>
      </c>
      <c r="C28" s="7"/>
      <c r="D28" s="7">
        <v>20000</v>
      </c>
      <c r="E28" s="7"/>
      <c r="F28" s="7"/>
      <c r="G28" s="7"/>
    </row>
    <row r="29" spans="1:7" ht="27" customHeight="1" x14ac:dyDescent="0.25">
      <c r="A29" s="85"/>
      <c r="B29" s="86" t="s">
        <v>23</v>
      </c>
      <c r="C29" s="229">
        <f>SUM(C27:F28)</f>
        <v>320000</v>
      </c>
      <c r="D29" s="230"/>
      <c r="E29" s="230"/>
      <c r="F29" s="230"/>
      <c r="G29" s="231"/>
    </row>
    <row r="30" spans="1:7" ht="27" customHeight="1" x14ac:dyDescent="0.25">
      <c r="A30" s="150" t="s">
        <v>286</v>
      </c>
      <c r="B30" s="151"/>
      <c r="C30" s="151"/>
      <c r="D30" s="151"/>
      <c r="E30" s="151"/>
      <c r="F30" s="151"/>
      <c r="G30" s="152"/>
    </row>
    <row r="31" spans="1:7" ht="55.5" customHeight="1" x14ac:dyDescent="0.25">
      <c r="A31" s="6">
        <v>1</v>
      </c>
      <c r="B31" s="55" t="s">
        <v>282</v>
      </c>
      <c r="C31" s="7">
        <v>100000</v>
      </c>
      <c r="D31" s="7"/>
      <c r="E31" s="7"/>
      <c r="F31" s="7"/>
      <c r="G31" s="7"/>
    </row>
    <row r="32" spans="1:7" ht="27" customHeight="1" x14ac:dyDescent="0.25">
      <c r="A32" s="6">
        <v>2</v>
      </c>
      <c r="B32" s="23" t="s">
        <v>280</v>
      </c>
      <c r="C32" s="7"/>
      <c r="D32" s="7">
        <v>10000</v>
      </c>
      <c r="E32" s="7"/>
      <c r="F32" s="7"/>
      <c r="G32" s="7"/>
    </row>
    <row r="33" spans="1:9" ht="27" customHeight="1" x14ac:dyDescent="0.25">
      <c r="A33" s="85"/>
      <c r="B33" s="86" t="s">
        <v>23</v>
      </c>
      <c r="C33" s="229">
        <f>SUM(C31:F32)</f>
        <v>110000</v>
      </c>
      <c r="D33" s="230"/>
      <c r="E33" s="230"/>
      <c r="F33" s="230"/>
      <c r="G33" s="231"/>
    </row>
    <row r="34" spans="1:9" ht="27" customHeight="1" thickBot="1" x14ac:dyDescent="0.3">
      <c r="A34" s="43"/>
      <c r="B34" s="44" t="s">
        <v>10</v>
      </c>
      <c r="C34" s="222">
        <f>+C9+C13+C17+C21+C25+C29+C33</f>
        <v>1820000</v>
      </c>
      <c r="D34" s="223"/>
      <c r="E34" s="223"/>
      <c r="F34" s="223"/>
      <c r="G34" s="224"/>
      <c r="I34" s="104">
        <f>+C34</f>
        <v>1820000</v>
      </c>
    </row>
    <row r="35" spans="1:9" ht="26.25" customHeight="1" thickTop="1" x14ac:dyDescent="0.25"/>
  </sheetData>
  <mergeCells count="14">
    <mergeCell ref="C29:G29"/>
    <mergeCell ref="C33:G33"/>
    <mergeCell ref="C34:G34"/>
    <mergeCell ref="C9:G9"/>
    <mergeCell ref="C13:G13"/>
    <mergeCell ref="C17:G17"/>
    <mergeCell ref="C21:G21"/>
    <mergeCell ref="C25:G25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36" orientation="portrait" useFirstPageNumber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5"/>
  <sheetViews>
    <sheetView workbookViewId="0">
      <selection activeCell="A28" sqref="A28:G28"/>
    </sheetView>
  </sheetViews>
  <sheetFormatPr defaultRowHeight="25.5" customHeight="1" x14ac:dyDescent="0.25"/>
  <cols>
    <col min="1" max="1" width="5.85546875" style="1" customWidth="1"/>
    <col min="2" max="2" width="33.7109375" style="1" customWidth="1"/>
    <col min="3" max="3" width="12.140625" style="8" customWidth="1"/>
    <col min="4" max="4" width="10.28515625" style="8" customWidth="1"/>
    <col min="5" max="5" width="11" style="8" customWidth="1"/>
    <col min="6" max="6" width="12.28515625" style="8" customWidth="1"/>
    <col min="7" max="7" width="13.7109375" style="166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225" t="s">
        <v>317</v>
      </c>
      <c r="B1" s="225"/>
      <c r="C1" s="225"/>
      <c r="D1" s="225"/>
      <c r="E1" s="225"/>
      <c r="F1" s="225"/>
      <c r="G1" s="225"/>
    </row>
    <row r="2" spans="1:9" ht="25.5" customHeight="1" x14ac:dyDescent="0.25">
      <c r="A2" s="225" t="s">
        <v>237</v>
      </c>
      <c r="B2" s="225"/>
      <c r="C2" s="225"/>
      <c r="D2" s="225"/>
      <c r="E2" s="225"/>
      <c r="F2" s="225"/>
      <c r="G2" s="225"/>
    </row>
    <row r="3" spans="1:9" ht="25.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5.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5.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59" t="s">
        <v>6</v>
      </c>
      <c r="G5" s="159" t="s">
        <v>7</v>
      </c>
    </row>
    <row r="6" spans="1:9" ht="25.5" customHeight="1" x14ac:dyDescent="0.25">
      <c r="A6" s="150" t="s">
        <v>238</v>
      </c>
      <c r="B6" s="151"/>
      <c r="C6" s="151"/>
      <c r="D6" s="151"/>
      <c r="E6" s="151"/>
      <c r="F6" s="151"/>
      <c r="G6" s="152"/>
    </row>
    <row r="7" spans="1:9" ht="25.5" customHeight="1" x14ac:dyDescent="0.25">
      <c r="A7" s="10">
        <v>1</v>
      </c>
      <c r="B7" s="55" t="s">
        <v>19</v>
      </c>
      <c r="C7" s="15"/>
      <c r="D7" s="15"/>
      <c r="E7" s="15">
        <v>30000</v>
      </c>
      <c r="F7" s="161"/>
      <c r="G7" s="91"/>
    </row>
    <row r="8" spans="1:9" ht="42" hidden="1" x14ac:dyDescent="0.25">
      <c r="A8" s="10">
        <v>2</v>
      </c>
      <c r="B8" s="55" t="s">
        <v>239</v>
      </c>
      <c r="C8" s="15"/>
      <c r="D8" s="15"/>
      <c r="E8" s="15"/>
      <c r="F8" s="161"/>
      <c r="G8" s="91"/>
    </row>
    <row r="9" spans="1:9" ht="42" hidden="1" x14ac:dyDescent="0.25">
      <c r="A9" s="10">
        <v>3</v>
      </c>
      <c r="B9" s="55" t="s">
        <v>240</v>
      </c>
      <c r="C9" s="15"/>
      <c r="D9" s="15"/>
      <c r="E9" s="15"/>
      <c r="F9" s="161"/>
      <c r="G9" s="91"/>
    </row>
    <row r="10" spans="1:9" ht="42" hidden="1" x14ac:dyDescent="0.25">
      <c r="A10" s="10">
        <v>4</v>
      </c>
      <c r="B10" s="55" t="s">
        <v>241</v>
      </c>
      <c r="C10" s="15"/>
      <c r="D10" s="15"/>
      <c r="E10" s="15"/>
      <c r="F10" s="161"/>
      <c r="G10" s="91"/>
    </row>
    <row r="11" spans="1:9" ht="42" hidden="1" x14ac:dyDescent="0.25">
      <c r="A11" s="10">
        <v>5</v>
      </c>
      <c r="B11" s="55" t="s">
        <v>242</v>
      </c>
      <c r="C11" s="15"/>
      <c r="D11" s="15"/>
      <c r="E11" s="15"/>
      <c r="F11" s="161"/>
      <c r="G11" s="91"/>
    </row>
    <row r="12" spans="1:9" ht="42" hidden="1" x14ac:dyDescent="0.25">
      <c r="A12" s="10">
        <v>6</v>
      </c>
      <c r="B12" s="55" t="s">
        <v>243</v>
      </c>
      <c r="C12" s="15"/>
      <c r="D12" s="15"/>
      <c r="E12" s="15"/>
      <c r="F12" s="161"/>
      <c r="G12" s="91"/>
      <c r="I12" s="104">
        <f>SUM(F8:F12)</f>
        <v>0</v>
      </c>
    </row>
    <row r="13" spans="1:9" ht="42.75" customHeight="1" x14ac:dyDescent="0.25">
      <c r="A13" s="134">
        <v>2</v>
      </c>
      <c r="B13" s="163" t="s">
        <v>40</v>
      </c>
      <c r="C13" s="140"/>
      <c r="D13" s="140"/>
      <c r="E13" s="140">
        <v>80000</v>
      </c>
      <c r="F13" s="141"/>
      <c r="G13" s="142"/>
    </row>
    <row r="14" spans="1:9" ht="25.5" customHeight="1" x14ac:dyDescent="0.25">
      <c r="A14" s="162"/>
      <c r="B14" s="160" t="s">
        <v>23</v>
      </c>
      <c r="C14" s="236">
        <f>SUM(C7:G12)</f>
        <v>30000</v>
      </c>
      <c r="D14" s="237"/>
      <c r="E14" s="237"/>
      <c r="F14" s="237"/>
      <c r="G14" s="238"/>
    </row>
    <row r="15" spans="1:9" ht="25.5" customHeight="1" x14ac:dyDescent="0.25">
      <c r="A15" s="150" t="s">
        <v>244</v>
      </c>
      <c r="B15" s="151"/>
      <c r="C15" s="151"/>
      <c r="D15" s="151"/>
      <c r="E15" s="151"/>
      <c r="F15" s="151"/>
      <c r="G15" s="152"/>
    </row>
    <row r="16" spans="1:9" ht="25.5" customHeight="1" x14ac:dyDescent="0.25">
      <c r="A16" s="10">
        <v>1</v>
      </c>
      <c r="B16" s="55" t="s">
        <v>19</v>
      </c>
      <c r="C16" s="15"/>
      <c r="D16" s="15"/>
      <c r="E16" s="15">
        <v>30000</v>
      </c>
      <c r="F16" s="161"/>
      <c r="G16" s="91"/>
    </row>
    <row r="17" spans="1:7" ht="25.5" customHeight="1" x14ac:dyDescent="0.25">
      <c r="A17" s="162"/>
      <c r="B17" s="160" t="s">
        <v>23</v>
      </c>
      <c r="C17" s="236">
        <f>SUM(C16:F16)</f>
        <v>30000</v>
      </c>
      <c r="D17" s="237"/>
      <c r="E17" s="237"/>
      <c r="F17" s="237"/>
      <c r="G17" s="238"/>
    </row>
    <row r="18" spans="1:7" ht="21" x14ac:dyDescent="0.25">
      <c r="A18" s="242" t="s">
        <v>245</v>
      </c>
      <c r="B18" s="243"/>
      <c r="C18" s="243"/>
      <c r="D18" s="243"/>
      <c r="E18" s="243"/>
      <c r="F18" s="243"/>
      <c r="G18" s="244"/>
    </row>
    <row r="19" spans="1:7" ht="25.5" customHeight="1" x14ac:dyDescent="0.25">
      <c r="A19" s="10">
        <v>1</v>
      </c>
      <c r="B19" s="55" t="s">
        <v>19</v>
      </c>
      <c r="C19" s="15"/>
      <c r="D19" s="15"/>
      <c r="E19" s="15">
        <v>40000</v>
      </c>
      <c r="F19" s="161"/>
      <c r="G19" s="91"/>
    </row>
    <row r="20" spans="1:7" ht="25.5" customHeight="1" x14ac:dyDescent="0.25">
      <c r="A20" s="162"/>
      <c r="B20" s="160" t="s">
        <v>23</v>
      </c>
      <c r="C20" s="236">
        <f>SUM(C19:F19)</f>
        <v>40000</v>
      </c>
      <c r="D20" s="237"/>
      <c r="E20" s="237"/>
      <c r="F20" s="237"/>
      <c r="G20" s="238"/>
    </row>
    <row r="21" spans="1:7" ht="25.5" customHeight="1" x14ac:dyDescent="0.25">
      <c r="A21" s="150" t="s">
        <v>246</v>
      </c>
      <c r="B21" s="151"/>
      <c r="C21" s="151"/>
      <c r="D21" s="151"/>
      <c r="E21" s="151"/>
      <c r="F21" s="151"/>
      <c r="G21" s="152"/>
    </row>
    <row r="22" spans="1:7" ht="25.5" customHeight="1" x14ac:dyDescent="0.25">
      <c r="A22" s="10">
        <v>1</v>
      </c>
      <c r="B22" s="55" t="s">
        <v>19</v>
      </c>
      <c r="C22" s="15"/>
      <c r="D22" s="15"/>
      <c r="E22" s="15">
        <v>40000</v>
      </c>
      <c r="F22" s="161"/>
      <c r="G22" s="91"/>
    </row>
    <row r="23" spans="1:7" ht="25.5" customHeight="1" x14ac:dyDescent="0.25">
      <c r="A23" s="162"/>
      <c r="B23" s="160" t="s">
        <v>23</v>
      </c>
      <c r="C23" s="236">
        <f>SUM(C22:F22)</f>
        <v>40000</v>
      </c>
      <c r="D23" s="237"/>
      <c r="E23" s="237"/>
      <c r="F23" s="237"/>
      <c r="G23" s="238"/>
    </row>
    <row r="24" spans="1:7" ht="25.5" customHeight="1" x14ac:dyDescent="0.25">
      <c r="A24" s="150" t="s">
        <v>247</v>
      </c>
      <c r="B24" s="151"/>
      <c r="C24" s="151"/>
      <c r="D24" s="151"/>
      <c r="E24" s="151"/>
      <c r="F24" s="151"/>
      <c r="G24" s="152"/>
    </row>
    <row r="25" spans="1:7" ht="42" x14ac:dyDescent="0.25">
      <c r="A25" s="10">
        <v>1</v>
      </c>
      <c r="B25" s="55" t="s">
        <v>248</v>
      </c>
      <c r="C25" s="15">
        <v>5000</v>
      </c>
      <c r="D25" s="15"/>
      <c r="E25" s="15"/>
      <c r="F25" s="161"/>
      <c r="G25" s="91"/>
    </row>
    <row r="26" spans="1:7" ht="25.5" customHeight="1" x14ac:dyDescent="0.25">
      <c r="A26" s="162"/>
      <c r="B26" s="160" t="s">
        <v>23</v>
      </c>
      <c r="C26" s="236">
        <f>SUM(C25:F25)</f>
        <v>5000</v>
      </c>
      <c r="D26" s="237"/>
      <c r="E26" s="237"/>
      <c r="F26" s="237"/>
      <c r="G26" s="238"/>
    </row>
    <row r="27" spans="1:7" ht="25.5" hidden="1" customHeight="1" x14ac:dyDescent="0.25">
      <c r="A27" s="164"/>
      <c r="B27" s="75"/>
      <c r="C27" s="76"/>
      <c r="D27" s="76"/>
      <c r="E27" s="76"/>
      <c r="F27" s="76"/>
      <c r="G27" s="76"/>
    </row>
    <row r="28" spans="1:7" ht="21" x14ac:dyDescent="0.25">
      <c r="A28" s="245" t="s">
        <v>249</v>
      </c>
      <c r="B28" s="246"/>
      <c r="C28" s="246"/>
      <c r="D28" s="246"/>
      <c r="E28" s="246"/>
      <c r="F28" s="246"/>
      <c r="G28" s="247"/>
    </row>
    <row r="29" spans="1:7" ht="25.5" customHeight="1" x14ac:dyDescent="0.25">
      <c r="A29" s="10">
        <v>1</v>
      </c>
      <c r="B29" s="55" t="s">
        <v>19</v>
      </c>
      <c r="C29" s="15"/>
      <c r="D29" s="15"/>
      <c r="E29" s="15">
        <v>50000</v>
      </c>
      <c r="F29" s="161"/>
      <c r="G29" s="91"/>
    </row>
    <row r="30" spans="1:7" ht="25.5" customHeight="1" x14ac:dyDescent="0.25">
      <c r="A30" s="162"/>
      <c r="B30" s="160" t="s">
        <v>23</v>
      </c>
      <c r="C30" s="236">
        <f>SUM(C29:F29)</f>
        <v>50000</v>
      </c>
      <c r="D30" s="237"/>
      <c r="E30" s="237"/>
      <c r="F30" s="237"/>
      <c r="G30" s="238"/>
    </row>
    <row r="31" spans="1:7" ht="25.5" customHeight="1" x14ac:dyDescent="0.25">
      <c r="A31" s="150" t="s">
        <v>250</v>
      </c>
      <c r="B31" s="151"/>
      <c r="C31" s="151"/>
      <c r="D31" s="151"/>
      <c r="E31" s="151"/>
      <c r="F31" s="151"/>
      <c r="G31" s="152"/>
    </row>
    <row r="32" spans="1:7" ht="25.5" customHeight="1" x14ac:dyDescent="0.25">
      <c r="A32" s="10">
        <v>1</v>
      </c>
      <c r="B32" s="55" t="s">
        <v>19</v>
      </c>
      <c r="C32" s="15"/>
      <c r="D32" s="15"/>
      <c r="E32" s="15">
        <v>20000</v>
      </c>
      <c r="F32" s="161"/>
      <c r="G32" s="91"/>
    </row>
    <row r="33" spans="1:9" ht="25.5" customHeight="1" x14ac:dyDescent="0.25">
      <c r="A33" s="162"/>
      <c r="B33" s="160" t="s">
        <v>23</v>
      </c>
      <c r="C33" s="236">
        <f>SUM(C32:F32)</f>
        <v>20000</v>
      </c>
      <c r="D33" s="237"/>
      <c r="E33" s="237"/>
      <c r="F33" s="237"/>
      <c r="G33" s="238"/>
    </row>
    <row r="34" spans="1:9" ht="25.5" customHeight="1" x14ac:dyDescent="0.25">
      <c r="A34" s="150" t="s">
        <v>251</v>
      </c>
      <c r="B34" s="151"/>
      <c r="C34" s="151"/>
      <c r="D34" s="151"/>
      <c r="E34" s="151"/>
      <c r="F34" s="151"/>
      <c r="G34" s="152"/>
    </row>
    <row r="35" spans="1:9" ht="25.5" customHeight="1" x14ac:dyDescent="0.25">
      <c r="A35" s="10">
        <v>1</v>
      </c>
      <c r="B35" s="55" t="s">
        <v>19</v>
      </c>
      <c r="C35" s="15"/>
      <c r="D35" s="15"/>
      <c r="E35" s="15">
        <v>20000</v>
      </c>
      <c r="F35" s="161"/>
      <c r="G35" s="91"/>
    </row>
    <row r="36" spans="1:9" ht="25.5" customHeight="1" x14ac:dyDescent="0.25">
      <c r="A36" s="248" t="s">
        <v>23</v>
      </c>
      <c r="B36" s="249"/>
      <c r="C36" s="236">
        <f>SUM(C35:F35)</f>
        <v>20000</v>
      </c>
      <c r="D36" s="237"/>
      <c r="E36" s="237"/>
      <c r="F36" s="237"/>
      <c r="G36" s="238"/>
    </row>
    <row r="37" spans="1:9" ht="21" x14ac:dyDescent="0.25">
      <c r="A37" s="242" t="s">
        <v>252</v>
      </c>
      <c r="B37" s="243"/>
      <c r="C37" s="243"/>
      <c r="D37" s="243"/>
      <c r="E37" s="243"/>
      <c r="F37" s="243"/>
      <c r="G37" s="244"/>
    </row>
    <row r="38" spans="1:9" ht="42" x14ac:dyDescent="0.25">
      <c r="A38" s="10">
        <v>1</v>
      </c>
      <c r="B38" s="55" t="s">
        <v>253</v>
      </c>
      <c r="C38" s="15">
        <v>48000</v>
      </c>
      <c r="D38" s="15"/>
      <c r="E38" s="15"/>
      <c r="F38" s="161"/>
      <c r="G38" s="7"/>
    </row>
    <row r="39" spans="1:9" ht="42" x14ac:dyDescent="0.25">
      <c r="A39" s="10">
        <v>2</v>
      </c>
      <c r="B39" s="55" t="s">
        <v>254</v>
      </c>
      <c r="C39" s="15">
        <v>65000</v>
      </c>
      <c r="D39" s="15"/>
      <c r="E39" s="15"/>
      <c r="F39" s="161"/>
      <c r="G39" s="7"/>
    </row>
    <row r="40" spans="1:9" ht="25.5" customHeight="1" x14ac:dyDescent="0.25">
      <c r="A40" s="10">
        <v>3</v>
      </c>
      <c r="B40" s="55" t="s">
        <v>19</v>
      </c>
      <c r="C40" s="15"/>
      <c r="D40" s="15"/>
      <c r="E40" s="15">
        <v>10000</v>
      </c>
      <c r="F40" s="161"/>
      <c r="G40" s="7"/>
    </row>
    <row r="41" spans="1:9" ht="25.5" customHeight="1" x14ac:dyDescent="0.25">
      <c r="A41" s="10">
        <v>4</v>
      </c>
      <c r="B41" s="55" t="s">
        <v>231</v>
      </c>
      <c r="C41" s="7">
        <v>18500</v>
      </c>
      <c r="D41" s="15"/>
      <c r="E41" s="15"/>
      <c r="F41" s="161"/>
      <c r="G41" s="7"/>
    </row>
    <row r="42" spans="1:9" ht="25.5" customHeight="1" x14ac:dyDescent="0.25">
      <c r="A42" s="10">
        <v>5</v>
      </c>
      <c r="B42" s="55" t="s">
        <v>255</v>
      </c>
      <c r="C42" s="7">
        <v>4800</v>
      </c>
      <c r="D42" s="15"/>
      <c r="E42" s="7"/>
      <c r="F42" s="161"/>
      <c r="G42" s="7"/>
    </row>
    <row r="43" spans="1:9" ht="25.5" customHeight="1" x14ac:dyDescent="0.25">
      <c r="A43" s="162"/>
      <c r="B43" s="160" t="s">
        <v>23</v>
      </c>
      <c r="C43" s="236">
        <f>SUM(C38:F42)</f>
        <v>146300</v>
      </c>
      <c r="D43" s="237"/>
      <c r="E43" s="237"/>
      <c r="F43" s="237"/>
      <c r="G43" s="238"/>
    </row>
    <row r="44" spans="1:9" ht="25.5" customHeight="1" thickBot="1" x14ac:dyDescent="0.3">
      <c r="A44" s="165"/>
      <c r="B44" s="44" t="s">
        <v>10</v>
      </c>
      <c r="C44" s="222">
        <f>C14+C17+C20+C23+C26+C30+C33+C36+C43</f>
        <v>381300</v>
      </c>
      <c r="D44" s="223"/>
      <c r="E44" s="223"/>
      <c r="F44" s="223"/>
      <c r="G44" s="224"/>
      <c r="I44" s="104">
        <f>+C44</f>
        <v>381300</v>
      </c>
    </row>
    <row r="45" spans="1:9" ht="25.5" customHeight="1" thickTop="1" x14ac:dyDescent="0.25"/>
  </sheetData>
  <mergeCells count="20">
    <mergeCell ref="A36:B36"/>
    <mergeCell ref="C36:G36"/>
    <mergeCell ref="A37:G37"/>
    <mergeCell ref="C43:G43"/>
    <mergeCell ref="C44:G44"/>
    <mergeCell ref="C33:G33"/>
    <mergeCell ref="C14:G14"/>
    <mergeCell ref="C17:G17"/>
    <mergeCell ref="A18:G18"/>
    <mergeCell ref="C20:G20"/>
    <mergeCell ref="C26:G26"/>
    <mergeCell ref="A28:G28"/>
    <mergeCell ref="C30:G30"/>
    <mergeCell ref="C23:G23"/>
    <mergeCell ref="A1:G1"/>
    <mergeCell ref="A2:G2"/>
    <mergeCell ref="A3:G3"/>
    <mergeCell ref="A4:A5"/>
    <mergeCell ref="B4:B5"/>
    <mergeCell ref="C4:G4"/>
  </mergeCells>
  <pageMargins left="0.62992125984251968" right="0.23622047244094491" top="0.70866141732283472" bottom="0.82677165354330717" header="3.937007874015748E-2" footer="0"/>
  <pageSetup paperSize="9" scale="95" firstPageNumber="11" orientation="portrait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2"/>
  <sheetViews>
    <sheetView topLeftCell="A4" workbookViewId="0">
      <selection activeCell="H25" sqref="H25"/>
    </sheetView>
  </sheetViews>
  <sheetFormatPr defaultRowHeight="21" x14ac:dyDescent="0.25"/>
  <cols>
    <col min="1" max="1" width="5.85546875" style="1" customWidth="1"/>
    <col min="2" max="2" width="33.42578125" style="1" customWidth="1"/>
    <col min="3" max="3" width="11.85546875" style="8" bestFit="1" customWidth="1"/>
    <col min="4" max="4" width="10.140625" style="8" bestFit="1" customWidth="1"/>
    <col min="5" max="5" width="11.7109375" style="8" customWidth="1"/>
    <col min="6" max="6" width="11.140625" style="8" bestFit="1" customWidth="1"/>
    <col min="7" max="7" width="14.42578125" style="8" bestFit="1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3.25" x14ac:dyDescent="0.25">
      <c r="A1" s="225" t="s">
        <v>317</v>
      </c>
      <c r="B1" s="225"/>
      <c r="C1" s="225"/>
      <c r="D1" s="225"/>
      <c r="E1" s="225"/>
      <c r="F1" s="225"/>
      <c r="G1" s="225"/>
    </row>
    <row r="2" spans="1:7" ht="23.25" x14ac:dyDescent="0.25">
      <c r="A2" s="225" t="s">
        <v>256</v>
      </c>
      <c r="B2" s="225"/>
      <c r="C2" s="225"/>
      <c r="D2" s="225"/>
      <c r="E2" s="225"/>
      <c r="F2" s="225"/>
      <c r="G2" s="225"/>
    </row>
    <row r="3" spans="1:7" ht="23.25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6.2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6.2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59" t="s">
        <v>6</v>
      </c>
      <c r="G5" s="159" t="s">
        <v>7</v>
      </c>
    </row>
    <row r="6" spans="1:7" ht="26.25" customHeight="1" x14ac:dyDescent="0.25">
      <c r="A6" s="150" t="s">
        <v>257</v>
      </c>
      <c r="B6" s="151"/>
      <c r="C6" s="151"/>
      <c r="D6" s="151"/>
      <c r="E6" s="151"/>
      <c r="F6" s="151"/>
      <c r="G6" s="152"/>
    </row>
    <row r="7" spans="1:7" ht="26.25" customHeight="1" x14ac:dyDescent="0.25">
      <c r="A7" s="10">
        <v>1</v>
      </c>
      <c r="B7" s="55" t="s">
        <v>19</v>
      </c>
      <c r="C7" s="15"/>
      <c r="D7" s="15"/>
      <c r="E7" s="15">
        <v>25000</v>
      </c>
      <c r="F7" s="161"/>
      <c r="G7" s="7"/>
    </row>
    <row r="8" spans="1:7" ht="26.25" customHeight="1" x14ac:dyDescent="0.25">
      <c r="A8" s="167"/>
      <c r="B8" s="86" t="s">
        <v>23</v>
      </c>
      <c r="C8" s="236">
        <f>SUM(C7:F7)</f>
        <v>25000</v>
      </c>
      <c r="D8" s="237"/>
      <c r="E8" s="237"/>
      <c r="F8" s="237"/>
      <c r="G8" s="238"/>
    </row>
    <row r="9" spans="1:7" ht="26.25" customHeight="1" x14ac:dyDescent="0.25">
      <c r="A9" s="150" t="s">
        <v>258</v>
      </c>
      <c r="B9" s="151"/>
      <c r="C9" s="151"/>
      <c r="D9" s="151"/>
      <c r="E9" s="151"/>
      <c r="F9" s="151"/>
      <c r="G9" s="152"/>
    </row>
    <row r="10" spans="1:7" ht="26.25" customHeight="1" x14ac:dyDescent="0.25">
      <c r="A10" s="10">
        <v>1</v>
      </c>
      <c r="B10" s="55" t="s">
        <v>19</v>
      </c>
      <c r="C10" s="15"/>
      <c r="D10" s="15"/>
      <c r="E10" s="15">
        <v>100000</v>
      </c>
      <c r="F10" s="161"/>
      <c r="G10" s="7"/>
    </row>
    <row r="11" spans="1:7" ht="26.25" customHeight="1" x14ac:dyDescent="0.25">
      <c r="A11" s="167"/>
      <c r="B11" s="86" t="s">
        <v>23</v>
      </c>
      <c r="C11" s="236">
        <f>SUM(C10:F10)</f>
        <v>100000</v>
      </c>
      <c r="D11" s="237"/>
      <c r="E11" s="237"/>
      <c r="F11" s="237"/>
      <c r="G11" s="238"/>
    </row>
    <row r="12" spans="1:7" ht="26.25" customHeight="1" x14ac:dyDescent="0.25">
      <c r="A12" s="150" t="s">
        <v>259</v>
      </c>
      <c r="B12" s="151"/>
      <c r="C12" s="151"/>
      <c r="D12" s="151"/>
      <c r="E12" s="151"/>
      <c r="F12" s="151"/>
      <c r="G12" s="152"/>
    </row>
    <row r="13" spans="1:7" ht="42" x14ac:dyDescent="0.25">
      <c r="A13" s="10">
        <v>1</v>
      </c>
      <c r="B13" s="55" t="s">
        <v>260</v>
      </c>
      <c r="C13" s="15">
        <v>5000</v>
      </c>
      <c r="D13" s="15"/>
      <c r="E13" s="15"/>
      <c r="F13" s="161"/>
      <c r="G13" s="7"/>
    </row>
    <row r="14" spans="1:7" x14ac:dyDescent="0.25">
      <c r="A14" s="10">
        <v>2</v>
      </c>
      <c r="B14" s="55" t="s">
        <v>19</v>
      </c>
      <c r="C14" s="15"/>
      <c r="D14" s="15"/>
      <c r="E14" s="15">
        <v>15000</v>
      </c>
      <c r="F14" s="161"/>
      <c r="G14" s="7"/>
    </row>
    <row r="15" spans="1:7" ht="26.25" customHeight="1" x14ac:dyDescent="0.25">
      <c r="A15" s="10">
        <v>3</v>
      </c>
      <c r="B15" s="55" t="s">
        <v>261</v>
      </c>
      <c r="C15" s="15"/>
      <c r="D15" s="15"/>
      <c r="E15" s="15">
        <v>32400</v>
      </c>
      <c r="F15" s="161"/>
      <c r="G15" s="7"/>
    </row>
    <row r="16" spans="1:7" ht="26.25" customHeight="1" x14ac:dyDescent="0.25">
      <c r="A16" s="167"/>
      <c r="B16" s="86" t="s">
        <v>23</v>
      </c>
      <c r="C16" s="236">
        <f>SUM(C13:F15)</f>
        <v>52400</v>
      </c>
      <c r="D16" s="237"/>
      <c r="E16" s="237"/>
      <c r="F16" s="237"/>
      <c r="G16" s="238"/>
    </row>
    <row r="17" spans="1:9" ht="26.25" customHeight="1" x14ac:dyDescent="0.25">
      <c r="A17" s="242" t="s">
        <v>262</v>
      </c>
      <c r="B17" s="243"/>
      <c r="C17" s="243"/>
      <c r="D17" s="243"/>
      <c r="E17" s="243"/>
      <c r="F17" s="243"/>
      <c r="G17" s="244"/>
    </row>
    <row r="18" spans="1:9" ht="26.25" customHeight="1" x14ac:dyDescent="0.25">
      <c r="A18" s="10">
        <v>1</v>
      </c>
      <c r="B18" s="55" t="s">
        <v>19</v>
      </c>
      <c r="C18" s="15"/>
      <c r="D18" s="15"/>
      <c r="E18" s="15">
        <v>25000</v>
      </c>
      <c r="F18" s="161"/>
      <c r="G18" s="7"/>
    </row>
    <row r="19" spans="1:9" ht="26.25" customHeight="1" x14ac:dyDescent="0.25">
      <c r="A19" s="10">
        <v>2</v>
      </c>
      <c r="B19" s="55" t="s">
        <v>28</v>
      </c>
      <c r="C19" s="15"/>
      <c r="D19" s="15"/>
      <c r="E19" s="15">
        <v>5000</v>
      </c>
      <c r="F19" s="161"/>
      <c r="G19" s="7"/>
    </row>
    <row r="20" spans="1:9" ht="26.25" customHeight="1" x14ac:dyDescent="0.25">
      <c r="A20" s="167"/>
      <c r="B20" s="86" t="s">
        <v>23</v>
      </c>
      <c r="C20" s="236">
        <f>SUM(C18:F19)</f>
        <v>30000</v>
      </c>
      <c r="D20" s="237"/>
      <c r="E20" s="237"/>
      <c r="F20" s="237"/>
      <c r="G20" s="238"/>
    </row>
    <row r="21" spans="1:9" ht="25.5" customHeight="1" x14ac:dyDescent="0.25">
      <c r="A21" s="150" t="s">
        <v>263</v>
      </c>
      <c r="B21" s="151"/>
      <c r="C21" s="151"/>
      <c r="D21" s="151"/>
      <c r="E21" s="151"/>
      <c r="F21" s="151"/>
      <c r="G21" s="152"/>
    </row>
    <row r="22" spans="1:9" ht="25.5" customHeight="1" x14ac:dyDescent="0.25">
      <c r="A22" s="10">
        <v>1</v>
      </c>
      <c r="B22" s="55" t="s">
        <v>19</v>
      </c>
      <c r="C22" s="15"/>
      <c r="D22" s="15"/>
      <c r="E22" s="15">
        <v>25000</v>
      </c>
      <c r="F22" s="161"/>
      <c r="G22" s="7"/>
    </row>
    <row r="23" spans="1:9" ht="25.5" customHeight="1" x14ac:dyDescent="0.25">
      <c r="A23" s="167"/>
      <c r="B23" s="86" t="s">
        <v>23</v>
      </c>
      <c r="C23" s="236">
        <f>SUM(C21:F22)</f>
        <v>25000</v>
      </c>
      <c r="D23" s="237"/>
      <c r="E23" s="237"/>
      <c r="F23" s="237"/>
      <c r="G23" s="238"/>
    </row>
    <row r="24" spans="1:9" ht="25.5" customHeight="1" x14ac:dyDescent="0.25">
      <c r="A24" s="150" t="s">
        <v>264</v>
      </c>
      <c r="B24" s="151"/>
      <c r="C24" s="151"/>
      <c r="D24" s="151"/>
      <c r="E24" s="151"/>
      <c r="F24" s="151"/>
      <c r="G24" s="152"/>
    </row>
    <row r="25" spans="1:9" ht="25.5" customHeight="1" x14ac:dyDescent="0.25">
      <c r="A25" s="10">
        <v>1</v>
      </c>
      <c r="B25" s="55" t="s">
        <v>22</v>
      </c>
      <c r="C25" s="15">
        <v>6000</v>
      </c>
      <c r="D25" s="15"/>
      <c r="E25" s="15"/>
      <c r="F25" s="161"/>
      <c r="G25" s="7"/>
    </row>
    <row r="26" spans="1:9" ht="25.5" customHeight="1" x14ac:dyDescent="0.25">
      <c r="A26" s="10">
        <v>2</v>
      </c>
      <c r="B26" s="55" t="s">
        <v>19</v>
      </c>
      <c r="C26" s="15"/>
      <c r="D26" s="15"/>
      <c r="E26" s="15">
        <v>30000</v>
      </c>
      <c r="F26" s="161"/>
      <c r="G26" s="7"/>
    </row>
    <row r="27" spans="1:9" ht="25.5" customHeight="1" x14ac:dyDescent="0.25">
      <c r="A27" s="10">
        <v>3</v>
      </c>
      <c r="B27" s="55" t="s">
        <v>28</v>
      </c>
      <c r="C27" s="15"/>
      <c r="D27" s="15"/>
      <c r="E27" s="15">
        <v>15000</v>
      </c>
      <c r="F27" s="161"/>
      <c r="G27" s="7"/>
    </row>
    <row r="28" spans="1:9" ht="25.5" customHeight="1" x14ac:dyDescent="0.25">
      <c r="A28" s="10">
        <v>4</v>
      </c>
      <c r="B28" s="55" t="s">
        <v>51</v>
      </c>
      <c r="C28" s="15"/>
      <c r="D28" s="15"/>
      <c r="E28" s="15">
        <v>1000</v>
      </c>
      <c r="F28" s="161"/>
      <c r="G28" s="7"/>
    </row>
    <row r="29" spans="1:9" ht="25.5" customHeight="1" x14ac:dyDescent="0.25">
      <c r="A29" s="10">
        <v>5</v>
      </c>
      <c r="B29" s="55" t="s">
        <v>265</v>
      </c>
      <c r="C29" s="15">
        <v>2000</v>
      </c>
      <c r="D29" s="15"/>
      <c r="E29" s="15"/>
      <c r="F29" s="161"/>
      <c r="G29" s="7"/>
    </row>
    <row r="30" spans="1:9" ht="25.5" customHeight="1" x14ac:dyDescent="0.25">
      <c r="A30" s="167"/>
      <c r="B30" s="86" t="s">
        <v>23</v>
      </c>
      <c r="C30" s="236">
        <f>SUM(C25:F29)</f>
        <v>54000</v>
      </c>
      <c r="D30" s="237"/>
      <c r="E30" s="237"/>
      <c r="F30" s="237"/>
      <c r="G30" s="238"/>
    </row>
    <row r="31" spans="1:9" ht="25.5" customHeight="1" thickBot="1" x14ac:dyDescent="0.3">
      <c r="A31" s="43"/>
      <c r="B31" s="44" t="s">
        <v>10</v>
      </c>
      <c r="C31" s="222">
        <f>C8+C11+C16+C20+C23+C30</f>
        <v>286400</v>
      </c>
      <c r="D31" s="223"/>
      <c r="E31" s="223"/>
      <c r="F31" s="223"/>
      <c r="G31" s="224"/>
      <c r="I31" s="104">
        <f>+C31</f>
        <v>286400</v>
      </c>
    </row>
    <row r="32" spans="1:9" ht="21.75" thickTop="1" x14ac:dyDescent="0.25"/>
  </sheetData>
  <mergeCells count="14">
    <mergeCell ref="C8:G8"/>
    <mergeCell ref="C11:G11"/>
    <mergeCell ref="C16:G16"/>
    <mergeCell ref="A17:G17"/>
    <mergeCell ref="C31:G31"/>
    <mergeCell ref="C30:G30"/>
    <mergeCell ref="C20:G20"/>
    <mergeCell ref="C23:G23"/>
    <mergeCell ref="A1:G1"/>
    <mergeCell ref="A2:G2"/>
    <mergeCell ref="A3:G3"/>
    <mergeCell ref="A4:A5"/>
    <mergeCell ref="B4:B5"/>
    <mergeCell ref="C4:G4"/>
  </mergeCells>
  <pageMargins left="0.62992125984251968" right="0.23622047244094491" top="0.51181102362204722" bottom="0.23622047244094491" header="3.937007874015748E-2" footer="0"/>
  <pageSetup paperSize="9" scale="95" firstPageNumber="13" orientation="portrait" useFirstPageNumber="1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1"/>
  <sheetViews>
    <sheetView workbookViewId="0">
      <selection activeCell="C10" sqref="C9:G10"/>
    </sheetView>
  </sheetViews>
  <sheetFormatPr defaultColWidth="9.140625" defaultRowHeight="24.75" customHeight="1" x14ac:dyDescent="0.25"/>
  <cols>
    <col min="1" max="1" width="5.85546875" style="1" customWidth="1"/>
    <col min="2" max="2" width="31.28515625" style="1" customWidth="1"/>
    <col min="3" max="3" width="11.85546875" style="8" customWidth="1"/>
    <col min="4" max="5" width="12.28515625" style="8" customWidth="1"/>
    <col min="6" max="6" width="11.42578125" style="8" customWidth="1"/>
    <col min="7" max="7" width="13.710937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94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95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9" ht="21" x14ac:dyDescent="0.25">
      <c r="A6" s="17">
        <v>1</v>
      </c>
      <c r="B6" s="18" t="s">
        <v>96</v>
      </c>
      <c r="C6" s="19">
        <v>15000</v>
      </c>
      <c r="D6" s="19"/>
      <c r="E6" s="19"/>
      <c r="F6" s="20"/>
      <c r="G6" s="9"/>
    </row>
    <row r="7" spans="1:9" ht="21" x14ac:dyDescent="0.25">
      <c r="A7" s="17">
        <v>2</v>
      </c>
      <c r="B7" s="18" t="s">
        <v>98</v>
      </c>
      <c r="C7" s="19">
        <v>3000</v>
      </c>
      <c r="D7" s="19"/>
      <c r="E7" s="19"/>
      <c r="F7" s="20"/>
      <c r="G7" s="9"/>
    </row>
    <row r="8" spans="1:9" ht="21" x14ac:dyDescent="0.25">
      <c r="A8" s="17">
        <v>3</v>
      </c>
      <c r="B8" s="18" t="s">
        <v>97</v>
      </c>
      <c r="C8" s="19"/>
      <c r="D8" s="19">
        <v>10000</v>
      </c>
      <c r="E8" s="19"/>
      <c r="F8" s="20"/>
      <c r="G8" s="9"/>
    </row>
    <row r="9" spans="1:9" ht="21" x14ac:dyDescent="0.25">
      <c r="A9" s="17">
        <v>4</v>
      </c>
      <c r="B9" s="18" t="s">
        <v>99</v>
      </c>
      <c r="C9" s="19">
        <v>5000</v>
      </c>
      <c r="D9" s="19"/>
      <c r="E9" s="19"/>
      <c r="F9" s="20"/>
      <c r="G9" s="9"/>
    </row>
    <row r="10" spans="1:9" ht="24.75" customHeight="1" thickBot="1" x14ac:dyDescent="0.3">
      <c r="A10" s="43"/>
      <c r="B10" s="44" t="s">
        <v>10</v>
      </c>
      <c r="C10" s="222">
        <f>SUM(C6:F9)</f>
        <v>33000</v>
      </c>
      <c r="D10" s="223"/>
      <c r="E10" s="223"/>
      <c r="F10" s="223"/>
      <c r="G10" s="224"/>
      <c r="I10" s="104">
        <f>+C10</f>
        <v>33000</v>
      </c>
    </row>
    <row r="11" spans="1:9" ht="24.75" customHeight="1" thickTop="1" x14ac:dyDescent="0.25"/>
  </sheetData>
  <mergeCells count="7">
    <mergeCell ref="C10:G10"/>
    <mergeCell ref="A2:G2"/>
    <mergeCell ref="A1:G1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14" orientation="portrait" useFirstPageNumber="1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2"/>
  <sheetViews>
    <sheetView workbookViewId="0">
      <selection activeCell="A3" sqref="A3:G3"/>
    </sheetView>
  </sheetViews>
  <sheetFormatPr defaultColWidth="9.140625" defaultRowHeight="24.75" customHeight="1" x14ac:dyDescent="0.25"/>
  <cols>
    <col min="1" max="1" width="5.85546875" style="1" customWidth="1"/>
    <col min="2" max="2" width="31.28515625" style="1" customWidth="1"/>
    <col min="3" max="3" width="11.85546875" style="8" customWidth="1"/>
    <col min="4" max="5" width="12.28515625" style="8" customWidth="1"/>
    <col min="6" max="6" width="11.42578125" style="8" customWidth="1"/>
    <col min="7" max="7" width="13.710937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94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324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9" ht="63" x14ac:dyDescent="0.25">
      <c r="A6" s="17">
        <v>1</v>
      </c>
      <c r="B6" s="18" t="s">
        <v>84</v>
      </c>
      <c r="C6" s="19"/>
      <c r="D6" s="19"/>
      <c r="E6" s="19">
        <v>1000</v>
      </c>
      <c r="F6" s="20"/>
      <c r="G6" s="9"/>
    </row>
    <row r="7" spans="1:9" ht="42" x14ac:dyDescent="0.25">
      <c r="A7" s="17">
        <v>2</v>
      </c>
      <c r="B7" s="18" t="s">
        <v>100</v>
      </c>
      <c r="C7" s="19"/>
      <c r="D7" s="19"/>
      <c r="E7" s="19">
        <v>35000</v>
      </c>
      <c r="F7" s="20"/>
      <c r="G7" s="9"/>
    </row>
    <row r="8" spans="1:9" ht="42" x14ac:dyDescent="0.25">
      <c r="A8" s="17">
        <v>3</v>
      </c>
      <c r="B8" s="18" t="s">
        <v>101</v>
      </c>
      <c r="C8" s="19"/>
      <c r="D8" s="19"/>
      <c r="E8" s="19">
        <v>21000</v>
      </c>
      <c r="F8" s="20"/>
      <c r="G8" s="9"/>
    </row>
    <row r="9" spans="1:9" ht="63" x14ac:dyDescent="0.25">
      <c r="A9" s="17">
        <v>4</v>
      </c>
      <c r="B9" s="18" t="s">
        <v>85</v>
      </c>
      <c r="C9" s="19"/>
      <c r="D9" s="19"/>
      <c r="E9" s="19">
        <v>3000</v>
      </c>
      <c r="F9" s="20"/>
      <c r="G9" s="9"/>
    </row>
    <row r="10" spans="1:9" s="74" customFormat="1" ht="29.25" customHeight="1" x14ac:dyDescent="0.25">
      <c r="A10" s="126">
        <v>5</v>
      </c>
      <c r="B10" s="127" t="s">
        <v>125</v>
      </c>
      <c r="C10" s="128">
        <v>5000</v>
      </c>
      <c r="D10" s="128"/>
      <c r="E10" s="128"/>
      <c r="F10" s="129"/>
      <c r="G10" s="130"/>
    </row>
    <row r="11" spans="1:9" ht="24.75" customHeight="1" thickBot="1" x14ac:dyDescent="0.3">
      <c r="A11" s="43"/>
      <c r="B11" s="44" t="s">
        <v>10</v>
      </c>
      <c r="C11" s="222">
        <f>SUM(C6:F10)</f>
        <v>65000</v>
      </c>
      <c r="D11" s="223"/>
      <c r="E11" s="223"/>
      <c r="F11" s="223"/>
      <c r="G11" s="224"/>
      <c r="I11" s="104">
        <f>+C11</f>
        <v>65000</v>
      </c>
    </row>
    <row r="12" spans="1:9" ht="24.75" customHeight="1" thickTop="1" x14ac:dyDescent="0.25"/>
  </sheetData>
  <mergeCells count="7">
    <mergeCell ref="A1:G1"/>
    <mergeCell ref="A3:G3"/>
    <mergeCell ref="C11:G11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14" orientation="portrait" useFirstPageNumber="1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5"/>
  <sheetViews>
    <sheetView workbookViewId="0">
      <selection activeCell="D11" sqref="D11"/>
    </sheetView>
  </sheetViews>
  <sheetFormatPr defaultColWidth="9.140625" defaultRowHeight="24.75" customHeight="1" x14ac:dyDescent="0.25"/>
  <cols>
    <col min="1" max="1" width="5.85546875" style="1" customWidth="1"/>
    <col min="2" max="2" width="35.140625" style="1" customWidth="1"/>
    <col min="3" max="3" width="11.85546875" style="8" bestFit="1" customWidth="1"/>
    <col min="4" max="4" width="10.140625" style="8" bestFit="1" customWidth="1"/>
    <col min="5" max="5" width="11.42578125" style="8" customWidth="1"/>
    <col min="6" max="6" width="11.140625" style="8" bestFit="1" customWidth="1"/>
    <col min="7" max="7" width="13.570312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4.75" customHeight="1" x14ac:dyDescent="0.25">
      <c r="A1" s="225" t="s">
        <v>94</v>
      </c>
      <c r="B1" s="225"/>
      <c r="C1" s="225"/>
      <c r="D1" s="225"/>
      <c r="E1" s="225"/>
      <c r="F1" s="225"/>
      <c r="G1" s="225"/>
    </row>
    <row r="2" spans="1:9" ht="24.75" customHeight="1" x14ac:dyDescent="0.25">
      <c r="A2" s="225" t="s">
        <v>102</v>
      </c>
      <c r="B2" s="225"/>
      <c r="C2" s="225"/>
      <c r="D2" s="225"/>
      <c r="E2" s="225"/>
      <c r="F2" s="225"/>
      <c r="G2" s="225"/>
    </row>
    <row r="3" spans="1:9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9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9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9" ht="24.75" customHeight="1" x14ac:dyDescent="0.25">
      <c r="A6" s="242" t="s">
        <v>108</v>
      </c>
      <c r="B6" s="243"/>
      <c r="C6" s="243"/>
      <c r="D6" s="243"/>
      <c r="E6" s="243"/>
      <c r="F6" s="243"/>
      <c r="G6" s="244"/>
    </row>
    <row r="7" spans="1:9" ht="42" x14ac:dyDescent="0.25">
      <c r="A7" s="2">
        <v>1</v>
      </c>
      <c r="B7" s="22" t="s">
        <v>41</v>
      </c>
      <c r="C7" s="4">
        <v>3000</v>
      </c>
      <c r="D7" s="4"/>
      <c r="E7" s="4"/>
      <c r="F7" s="4"/>
      <c r="G7" s="4"/>
    </row>
    <row r="8" spans="1:9" ht="42" x14ac:dyDescent="0.25">
      <c r="A8" s="2">
        <v>2</v>
      </c>
      <c r="B8" s="22" t="s">
        <v>86</v>
      </c>
      <c r="C8" s="4">
        <v>3000</v>
      </c>
      <c r="D8" s="4"/>
      <c r="E8" s="4"/>
      <c r="F8" s="4"/>
      <c r="G8" s="4"/>
    </row>
    <row r="9" spans="1:9" ht="21" x14ac:dyDescent="0.25">
      <c r="A9" s="2">
        <v>3</v>
      </c>
      <c r="B9" s="22" t="s">
        <v>42</v>
      </c>
      <c r="C9" s="4">
        <v>15000</v>
      </c>
      <c r="D9" s="4"/>
      <c r="E9" s="4"/>
      <c r="F9" s="4"/>
      <c r="G9" s="4"/>
    </row>
    <row r="10" spans="1:9" ht="63" x14ac:dyDescent="0.25">
      <c r="A10" s="2">
        <v>4</v>
      </c>
      <c r="B10" s="22" t="s">
        <v>43</v>
      </c>
      <c r="C10" s="4"/>
      <c r="D10" s="4"/>
      <c r="E10" s="4">
        <v>1000</v>
      </c>
      <c r="F10" s="4"/>
      <c r="G10" s="4"/>
    </row>
    <row r="11" spans="1:9" ht="42" x14ac:dyDescent="0.25">
      <c r="A11" s="2">
        <v>5</v>
      </c>
      <c r="B11" s="22" t="s">
        <v>44</v>
      </c>
      <c r="C11" s="4"/>
      <c r="D11" s="4"/>
      <c r="E11" s="4">
        <v>21000</v>
      </c>
      <c r="F11" s="4"/>
      <c r="G11" s="4"/>
    </row>
    <row r="12" spans="1:9" ht="42" x14ac:dyDescent="0.25">
      <c r="A12" s="2">
        <v>6</v>
      </c>
      <c r="B12" s="22" t="s">
        <v>45</v>
      </c>
      <c r="C12" s="19"/>
      <c r="D12" s="19"/>
      <c r="E12" s="19">
        <v>3000</v>
      </c>
      <c r="F12" s="4"/>
      <c r="G12" s="4"/>
    </row>
    <row r="13" spans="1:9" ht="21" x14ac:dyDescent="0.25">
      <c r="A13" s="118">
        <v>7</v>
      </c>
      <c r="B13" s="119" t="s">
        <v>8</v>
      </c>
      <c r="C13" s="128">
        <v>6000</v>
      </c>
      <c r="D13" s="128"/>
      <c r="E13" s="128"/>
      <c r="F13" s="120"/>
      <c r="G13" s="120"/>
    </row>
    <row r="14" spans="1:9" ht="24.75" customHeight="1" thickBot="1" x14ac:dyDescent="0.3">
      <c r="A14" s="43"/>
      <c r="B14" s="44" t="s">
        <v>10</v>
      </c>
      <c r="C14" s="250">
        <f>SUM(C7:F13)</f>
        <v>52000</v>
      </c>
      <c r="D14" s="251"/>
      <c r="E14" s="251"/>
      <c r="F14" s="251"/>
      <c r="G14" s="252"/>
      <c r="I14" s="205">
        <f>+C14</f>
        <v>52000</v>
      </c>
    </row>
    <row r="15" spans="1:9" ht="24.75" customHeight="1" thickTop="1" x14ac:dyDescent="0.25"/>
  </sheetData>
  <mergeCells count="8">
    <mergeCell ref="A1:G1"/>
    <mergeCell ref="A3:G3"/>
    <mergeCell ref="C14:G14"/>
    <mergeCell ref="A4:A5"/>
    <mergeCell ref="B4:B5"/>
    <mergeCell ref="C4:G4"/>
    <mergeCell ref="A2:G2"/>
    <mergeCell ref="A6:G6"/>
  </mergeCells>
  <pageMargins left="0.62992125984251968" right="0.23622047244094491" top="0.74803149606299213" bottom="0.74803149606299213" header="0.31496062992125984" footer="0.31496062992125984"/>
  <pageSetup paperSize="9" scale="95" firstPageNumber="15" orientation="portrait" useFirstPageNumber="1" r:id="rId1"/>
  <headerFooter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3"/>
  <sheetViews>
    <sheetView workbookViewId="0">
      <selection activeCell="F21" sqref="F20:G21"/>
    </sheetView>
  </sheetViews>
  <sheetFormatPr defaultColWidth="9.140625" defaultRowHeight="21" x14ac:dyDescent="0.25"/>
  <cols>
    <col min="1" max="1" width="5.85546875" style="1" customWidth="1"/>
    <col min="2" max="2" width="35.5703125" style="1" customWidth="1"/>
    <col min="3" max="3" width="11.85546875" style="8" bestFit="1" customWidth="1"/>
    <col min="4" max="4" width="10.140625" style="8" bestFit="1" customWidth="1"/>
    <col min="5" max="5" width="10.28515625" style="8" customWidth="1"/>
    <col min="6" max="6" width="11.140625" style="8" bestFit="1" customWidth="1"/>
    <col min="7" max="7" width="13.710937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4.75" customHeight="1" x14ac:dyDescent="0.25">
      <c r="A1" s="225" t="s">
        <v>68</v>
      </c>
      <c r="B1" s="225"/>
      <c r="C1" s="225"/>
      <c r="D1" s="225"/>
      <c r="E1" s="225"/>
      <c r="F1" s="225"/>
      <c r="G1" s="225"/>
    </row>
    <row r="2" spans="1:7" ht="24.75" customHeight="1" x14ac:dyDescent="0.35">
      <c r="A2" s="253" t="s">
        <v>122</v>
      </c>
      <c r="B2" s="253"/>
      <c r="C2" s="253"/>
      <c r="D2" s="253"/>
      <c r="E2" s="253"/>
      <c r="F2" s="253"/>
      <c r="G2" s="253"/>
    </row>
    <row r="3" spans="1:7" ht="24.75" customHeight="1" x14ac:dyDescent="0.25">
      <c r="A3" s="226" t="s">
        <v>80</v>
      </c>
      <c r="B3" s="226"/>
      <c r="C3" s="226"/>
      <c r="D3" s="226"/>
      <c r="E3" s="226"/>
      <c r="F3" s="226"/>
      <c r="G3" s="226"/>
    </row>
    <row r="4" spans="1:7" ht="24.75" customHeight="1" x14ac:dyDescent="0.25">
      <c r="A4" s="232" t="s">
        <v>0</v>
      </c>
      <c r="B4" s="232" t="s">
        <v>1</v>
      </c>
      <c r="C4" s="233" t="s">
        <v>2</v>
      </c>
      <c r="D4" s="233"/>
      <c r="E4" s="233"/>
      <c r="F4" s="233"/>
      <c r="G4" s="233"/>
    </row>
    <row r="5" spans="1:7" ht="24.75" customHeight="1" x14ac:dyDescent="0.25">
      <c r="A5" s="232"/>
      <c r="B5" s="216"/>
      <c r="C5" s="147" t="s">
        <v>3</v>
      </c>
      <c r="D5" s="147" t="s">
        <v>4</v>
      </c>
      <c r="E5" s="147" t="s">
        <v>5</v>
      </c>
      <c r="F5" s="148" t="s">
        <v>6</v>
      </c>
      <c r="G5" s="148" t="s">
        <v>7</v>
      </c>
    </row>
    <row r="6" spans="1:7" x14ac:dyDescent="0.25">
      <c r="A6" s="242" t="s">
        <v>163</v>
      </c>
      <c r="B6" s="243"/>
      <c r="C6" s="243"/>
      <c r="D6" s="243"/>
      <c r="E6" s="243"/>
      <c r="F6" s="243"/>
      <c r="G6" s="244"/>
    </row>
    <row r="7" spans="1:7" s="74" customFormat="1" ht="42" x14ac:dyDescent="0.25">
      <c r="A7" s="118">
        <v>1</v>
      </c>
      <c r="B7" s="119" t="s">
        <v>87</v>
      </c>
      <c r="C7" s="120">
        <v>50000</v>
      </c>
      <c r="D7" s="120"/>
      <c r="E7" s="120"/>
      <c r="F7" s="120"/>
      <c r="G7" s="120"/>
    </row>
    <row r="8" spans="1:7" s="74" customFormat="1" x14ac:dyDescent="0.25">
      <c r="A8" s="118">
        <v>2</v>
      </c>
      <c r="B8" s="119" t="s">
        <v>308</v>
      </c>
      <c r="C8" s="120"/>
      <c r="D8" s="120"/>
      <c r="E8" s="120">
        <v>5000</v>
      </c>
      <c r="F8" s="120"/>
      <c r="G8" s="120"/>
    </row>
    <row r="9" spans="1:7" x14ac:dyDescent="0.25">
      <c r="A9" s="40">
        <v>3</v>
      </c>
      <c r="B9" s="41" t="s">
        <v>40</v>
      </c>
      <c r="C9" s="42"/>
      <c r="D9" s="42"/>
      <c r="E9" s="42"/>
      <c r="F9" s="42"/>
      <c r="G9" s="42">
        <v>5000</v>
      </c>
    </row>
    <row r="10" spans="1:7" ht="24.75" customHeight="1" x14ac:dyDescent="0.25">
      <c r="A10" s="85"/>
      <c r="B10" s="86" t="s">
        <v>23</v>
      </c>
      <c r="C10" s="229">
        <f>SUM(C7:F9)</f>
        <v>55000</v>
      </c>
      <c r="D10" s="230"/>
      <c r="E10" s="230"/>
      <c r="F10" s="230"/>
      <c r="G10" s="231"/>
    </row>
    <row r="11" spans="1:7" ht="24.75" customHeight="1" x14ac:dyDescent="0.25">
      <c r="A11" s="150" t="s">
        <v>210</v>
      </c>
      <c r="B11" s="151"/>
      <c r="C11" s="151"/>
      <c r="D11" s="151"/>
      <c r="E11" s="151"/>
      <c r="F11" s="151"/>
      <c r="G11" s="152"/>
    </row>
    <row r="12" spans="1:7" ht="42" x14ac:dyDescent="0.25">
      <c r="A12" s="123">
        <v>1</v>
      </c>
      <c r="B12" s="22" t="s">
        <v>46</v>
      </c>
      <c r="C12" s="21"/>
      <c r="D12" s="21"/>
      <c r="E12" s="5">
        <v>30000</v>
      </c>
      <c r="F12" s="21"/>
      <c r="G12" s="21"/>
    </row>
    <row r="13" spans="1:7" ht="24.75" customHeight="1" x14ac:dyDescent="0.25">
      <c r="A13" s="85"/>
      <c r="B13" s="86" t="s">
        <v>23</v>
      </c>
      <c r="C13" s="229">
        <f>SUM(C12:F12)</f>
        <v>30000</v>
      </c>
      <c r="D13" s="230"/>
      <c r="E13" s="230"/>
      <c r="F13" s="230"/>
      <c r="G13" s="231"/>
    </row>
    <row r="14" spans="1:7" ht="24.75" customHeight="1" x14ac:dyDescent="0.25">
      <c r="A14" s="150" t="s">
        <v>211</v>
      </c>
      <c r="B14" s="151"/>
      <c r="C14" s="151"/>
      <c r="D14" s="151"/>
      <c r="E14" s="151"/>
      <c r="F14" s="151"/>
      <c r="G14" s="152"/>
    </row>
    <row r="15" spans="1:7" ht="42" x14ac:dyDescent="0.25">
      <c r="A15" s="2">
        <v>1</v>
      </c>
      <c r="B15" s="22" t="s">
        <v>217</v>
      </c>
      <c r="C15" s="21"/>
      <c r="D15" s="21"/>
      <c r="E15" s="5">
        <v>12000</v>
      </c>
      <c r="F15" s="21"/>
      <c r="G15" s="21"/>
    </row>
    <row r="16" spans="1:7" ht="24.75" customHeight="1" x14ac:dyDescent="0.25">
      <c r="A16" s="85"/>
      <c r="B16" s="86" t="s">
        <v>23</v>
      </c>
      <c r="C16" s="229">
        <f>SUM(C15:F15)</f>
        <v>12000</v>
      </c>
      <c r="D16" s="230"/>
      <c r="E16" s="230"/>
      <c r="F16" s="230"/>
      <c r="G16" s="231"/>
    </row>
    <row r="17" spans="1:9" x14ac:dyDescent="0.25">
      <c r="A17" s="150" t="s">
        <v>212</v>
      </c>
      <c r="B17" s="151"/>
      <c r="C17" s="151"/>
      <c r="D17" s="151"/>
      <c r="E17" s="151"/>
      <c r="F17" s="151"/>
      <c r="G17" s="152"/>
    </row>
    <row r="18" spans="1:9" ht="24.75" customHeight="1" x14ac:dyDescent="0.25">
      <c r="A18" s="6">
        <v>1</v>
      </c>
      <c r="B18" s="23" t="s">
        <v>24</v>
      </c>
      <c r="C18" s="24"/>
      <c r="D18" s="24">
        <v>2000</v>
      </c>
      <c r="E18" s="24"/>
      <c r="F18" s="24"/>
      <c r="G18" s="24"/>
    </row>
    <row r="19" spans="1:9" ht="24.75" customHeight="1" x14ac:dyDescent="0.25">
      <c r="A19" s="85"/>
      <c r="B19" s="87" t="s">
        <v>23</v>
      </c>
      <c r="C19" s="229">
        <f>SUM(C18:F18)</f>
        <v>2000</v>
      </c>
      <c r="D19" s="230"/>
      <c r="E19" s="230"/>
      <c r="F19" s="230"/>
      <c r="G19" s="231"/>
    </row>
    <row r="20" spans="1:9" x14ac:dyDescent="0.25">
      <c r="A20" s="150" t="s">
        <v>213</v>
      </c>
      <c r="B20" s="151"/>
      <c r="C20" s="151"/>
      <c r="D20" s="151"/>
      <c r="E20" s="151"/>
      <c r="F20" s="151"/>
      <c r="G20" s="152"/>
    </row>
    <row r="21" spans="1:9" ht="24.75" customHeight="1" x14ac:dyDescent="0.25">
      <c r="A21" s="6">
        <v>1</v>
      </c>
      <c r="B21" s="23" t="s">
        <v>24</v>
      </c>
      <c r="C21" s="24"/>
      <c r="D21" s="24">
        <v>2000</v>
      </c>
      <c r="E21" s="24"/>
      <c r="F21" s="24"/>
      <c r="G21" s="24"/>
    </row>
    <row r="22" spans="1:9" ht="24.75" customHeight="1" x14ac:dyDescent="0.25">
      <c r="A22" s="85"/>
      <c r="B22" s="87" t="s">
        <v>23</v>
      </c>
      <c r="C22" s="229">
        <f>SUM(C21:F21)</f>
        <v>2000</v>
      </c>
      <c r="D22" s="230"/>
      <c r="E22" s="230"/>
      <c r="F22" s="230"/>
      <c r="G22" s="231"/>
    </row>
    <row r="23" spans="1:9" x14ac:dyDescent="0.25">
      <c r="A23" s="150" t="s">
        <v>214</v>
      </c>
      <c r="B23" s="151"/>
      <c r="C23" s="151"/>
      <c r="D23" s="151"/>
      <c r="E23" s="151"/>
      <c r="F23" s="151"/>
      <c r="G23" s="152"/>
    </row>
    <row r="24" spans="1:9" ht="24.75" customHeight="1" x14ac:dyDescent="0.25">
      <c r="A24" s="6">
        <v>1</v>
      </c>
      <c r="B24" s="23" t="s">
        <v>24</v>
      </c>
      <c r="C24" s="24"/>
      <c r="D24" s="24">
        <v>2000</v>
      </c>
      <c r="E24" s="24"/>
      <c r="F24" s="24"/>
      <c r="G24" s="24"/>
    </row>
    <row r="25" spans="1:9" ht="24.75" customHeight="1" x14ac:dyDescent="0.25">
      <c r="A25" s="85"/>
      <c r="B25" s="87" t="s">
        <v>23</v>
      </c>
      <c r="C25" s="229">
        <f>SUM(C24:F24)</f>
        <v>2000</v>
      </c>
      <c r="D25" s="230"/>
      <c r="E25" s="230"/>
      <c r="F25" s="230"/>
      <c r="G25" s="231"/>
    </row>
    <row r="26" spans="1:9" x14ac:dyDescent="0.25">
      <c r="A26" s="150" t="s">
        <v>215</v>
      </c>
      <c r="B26" s="151"/>
      <c r="C26" s="151"/>
      <c r="D26" s="151"/>
      <c r="E26" s="151"/>
      <c r="F26" s="151"/>
      <c r="G26" s="152"/>
    </row>
    <row r="27" spans="1:9" ht="24.75" customHeight="1" x14ac:dyDescent="0.25">
      <c r="A27" s="6">
        <v>1</v>
      </c>
      <c r="B27" s="23" t="s">
        <v>24</v>
      </c>
      <c r="C27" s="24"/>
      <c r="D27" s="24">
        <v>20000</v>
      </c>
      <c r="E27" s="24"/>
      <c r="F27" s="24"/>
      <c r="G27" s="24"/>
    </row>
    <row r="28" spans="1:9" ht="24.75" customHeight="1" x14ac:dyDescent="0.25">
      <c r="A28" s="85"/>
      <c r="B28" s="87" t="s">
        <v>23</v>
      </c>
      <c r="C28" s="229">
        <f>SUM(C27:F27)</f>
        <v>20000</v>
      </c>
      <c r="D28" s="230"/>
      <c r="E28" s="230"/>
      <c r="F28" s="230"/>
      <c r="G28" s="231"/>
    </row>
    <row r="29" spans="1:9" ht="24.75" customHeight="1" x14ac:dyDescent="0.25">
      <c r="A29" s="150" t="s">
        <v>216</v>
      </c>
      <c r="B29" s="151"/>
      <c r="C29" s="151"/>
      <c r="D29" s="151"/>
      <c r="E29" s="151"/>
      <c r="F29" s="151"/>
      <c r="G29" s="152"/>
    </row>
    <row r="30" spans="1:9" ht="45" customHeight="1" x14ac:dyDescent="0.25">
      <c r="A30" s="2">
        <v>1</v>
      </c>
      <c r="B30" s="22" t="s">
        <v>218</v>
      </c>
      <c r="C30" s="25"/>
      <c r="D30" s="25">
        <v>30000</v>
      </c>
      <c r="E30" s="25"/>
      <c r="F30" s="25"/>
      <c r="G30" s="25"/>
    </row>
    <row r="31" spans="1:9" ht="24.75" customHeight="1" x14ac:dyDescent="0.25">
      <c r="A31" s="88"/>
      <c r="B31" s="89" t="s">
        <v>23</v>
      </c>
      <c r="C31" s="236">
        <f>SUM(C30:F30)</f>
        <v>30000</v>
      </c>
      <c r="D31" s="237"/>
      <c r="E31" s="237"/>
      <c r="F31" s="237"/>
      <c r="G31" s="238"/>
    </row>
    <row r="32" spans="1:9" ht="24.75" customHeight="1" thickBot="1" x14ac:dyDescent="0.3">
      <c r="A32" s="43"/>
      <c r="B32" s="44" t="s">
        <v>10</v>
      </c>
      <c r="C32" s="222">
        <f>+C10+C13+C16+C19+C22+C25+C28+C31</f>
        <v>153000</v>
      </c>
      <c r="D32" s="223"/>
      <c r="E32" s="223"/>
      <c r="F32" s="223"/>
      <c r="G32" s="224"/>
      <c r="I32" s="104">
        <f>+C32</f>
        <v>153000</v>
      </c>
    </row>
    <row r="33" ht="21.75" thickTop="1" x14ac:dyDescent="0.25"/>
  </sheetData>
  <mergeCells count="16">
    <mergeCell ref="C32:G32"/>
    <mergeCell ref="C10:G10"/>
    <mergeCell ref="C16:G16"/>
    <mergeCell ref="C31:G31"/>
    <mergeCell ref="C28:G28"/>
    <mergeCell ref="C13:G13"/>
    <mergeCell ref="A6:G6"/>
    <mergeCell ref="C19:G19"/>
    <mergeCell ref="C22:G22"/>
    <mergeCell ref="C25:G25"/>
    <mergeCell ref="A1:G1"/>
    <mergeCell ref="A3:G3"/>
    <mergeCell ref="A4:A5"/>
    <mergeCell ref="B4:B5"/>
    <mergeCell ref="C4:G4"/>
    <mergeCell ref="A2:G2"/>
  </mergeCells>
  <pageMargins left="0.62992125984251968" right="0.23622047244094491" top="0.55118110236220474" bottom="0.35433070866141736" header="0.31496062992125984" footer="0.31496062992125984"/>
  <pageSetup paperSize="9" scale="95" firstPageNumber="16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6</vt:i4>
      </vt:variant>
    </vt:vector>
  </HeadingPairs>
  <TitlesOfParts>
    <vt:vector size="45" baseType="lpstr">
      <vt:lpstr>สรุป</vt:lpstr>
      <vt:lpstr>7..บริหารวิชาการ</vt:lpstr>
      <vt:lpstr>8.ร่วมมือโรงเรียน ผปค.</vt:lpstr>
      <vt:lpstr>8.พัฒนาระดับปฐมวัย</vt:lpstr>
      <vt:lpstr>8.พัฒนาคุณภาพ นร.</vt:lpstr>
      <vt:lpstr>9.ศักยภาพภาษาไทย</vt:lpstr>
      <vt:lpstr>9.วันภาษาไทย</vt:lpstr>
      <vt:lpstr>9.วันสุนทรภู่</vt:lpstr>
      <vt:lpstr>10.คณิตศาสตร์</vt:lpstr>
      <vt:lpstr>11.วิทย์ ภานใน รร.</vt:lpstr>
      <vt:lpstr>11.วิทย์ ภายนอก รร.</vt:lpstr>
      <vt:lpstr>12.เทคโนโลยี Contest-word</vt:lpstr>
      <vt:lpstr>13.สังคม หนุน้อยใฝ่ธรรมะ</vt:lpstr>
      <vt:lpstr>13.สังคม วันสำคัญ</vt:lpstr>
      <vt:lpstr>13.สังคม ปันน้ำใจ</vt:lpstr>
      <vt:lpstr>14.สุขศึกษารูปแบบการสอน</vt:lpstr>
      <vt:lpstr>14.กีฬาสี</vt:lpstr>
      <vt:lpstr>15.ทัศนศิลป์</vt:lpstr>
      <vt:lpstr>16.ดนตรี</vt:lpstr>
      <vt:lpstr>17.นาฏศิลป์</vt:lpstr>
      <vt:lpstr>18.เกษตร</vt:lpstr>
      <vt:lpstr>19.งานบ้าน ทักษะชีวิต</vt:lpstr>
      <vt:lpstr>19.งานบ้าน สื่อรักวันสำคัญ</vt:lpstr>
      <vt:lpstr>20.ต่างประเทศ FLDis</vt:lpstr>
      <vt:lpstr>20.ต่างประเทศ ILCA </vt:lpstr>
      <vt:lpstr>20.ต่างประเทศ FLT</vt:lpstr>
      <vt:lpstr>21.Day Camp</vt:lpstr>
      <vt:lpstr>22.ลูกเสือ ป.4</vt:lpstr>
      <vt:lpstr>23.ลูกเสือ ป.5</vt:lpstr>
      <vt:lpstr>24.ลูกเสือ ป.6</vt:lpstr>
      <vt:lpstr>25.ฉันทะ</vt:lpstr>
      <vt:lpstr>26.C-STEAM</vt:lpstr>
      <vt:lpstr>27.จิตอาสา</vt:lpstr>
      <vt:lpstr>28.วัดผล</vt:lpstr>
      <vt:lpstr>29.ตารางสอนตาราสอบ</vt:lpstr>
      <vt:lpstr>30..Blended</vt:lpstr>
      <vt:lpstr>31.ศูนย์ฉันทะ</vt:lpstr>
      <vt:lpstr>32.steam Education</vt:lpstr>
      <vt:lpstr>32.steam Club</vt:lpstr>
      <vt:lpstr>'10.คณิตศาสตร์'!Print_Titles</vt:lpstr>
      <vt:lpstr>'13.สังคม วันสำคัญ'!Print_Titles</vt:lpstr>
      <vt:lpstr>'13.สังคม หนุน้อยใฝ่ธรรมะ'!Print_Titles</vt:lpstr>
      <vt:lpstr>'16.ดนตรี'!Print_Titles</vt:lpstr>
      <vt:lpstr>'32.steam Club'!Print_Titles</vt:lpstr>
      <vt:lpstr>'8.พัฒนาระดับปฐมวัย'!Print_Titles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2026-06-12T06:06:45Z</cp:lastPrinted>
  <dcterms:created xsi:type="dcterms:W3CDTF">2025-05-30T05:46:30Z</dcterms:created>
  <dcterms:modified xsi:type="dcterms:W3CDTF">2026-07-02T01:46:49Z</dcterms:modified>
</cp:coreProperties>
</file>